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autsdeseinefr-my.sharepoint.com/personal/cgarancher_hauts-de-seine_fr/Documents/Bureau/"/>
    </mc:Choice>
  </mc:AlternateContent>
  <xr:revisionPtr revIDLastSave="0" documentId="8_{248FC15B-C710-4385-9CCB-ED1D0FD65FF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ES" sheetId="1" state="hidden" r:id="rId1"/>
    <sheet name="Structure" sheetId="2" r:id="rId2"/>
    <sheet name="Mobilité actuelle" sheetId="3" r:id="rId3"/>
    <sheet name="Besoins" sheetId="4" r:id="rId4"/>
    <sheet name="Plan d'action" sheetId="6" r:id="rId5"/>
    <sheet name="Synthèse finale auto" sheetId="8" r:id="rId6"/>
    <sheet name="Annexes &gt;" sheetId="10" r:id="rId7"/>
    <sheet name="Communes rurales 92" sheetId="9" r:id="rId8"/>
  </sheets>
  <definedNames>
    <definedName name="_xlnm._FilterDatabase" localSheetId="7" hidden="1">'Communes rurales 92'!$A$10:$J$46</definedName>
    <definedName name="JR_PAGE_ANCHOR_0_3" localSheetId="7">'Communes rurales 92'!$A$1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N21" i="3"/>
  <c r="F20" i="3"/>
  <c r="F18" i="3"/>
  <c r="F17" i="3"/>
  <c r="F16" i="3"/>
  <c r="F15" i="3"/>
  <c r="F14" i="3"/>
  <c r="F13" i="3"/>
  <c r="L21" i="3"/>
  <c r="M20" i="3" s="1"/>
  <c r="B47" i="2"/>
  <c r="C44" i="2" s="1"/>
  <c r="M14" i="3" l="1"/>
  <c r="M15" i="3"/>
  <c r="M16" i="3"/>
  <c r="M17" i="3"/>
  <c r="M18" i="3"/>
  <c r="M19" i="3"/>
  <c r="C43" i="2"/>
  <c r="C42" i="2"/>
  <c r="C46" i="2"/>
  <c r="C45" i="2"/>
  <c r="O21" i="3" l="1"/>
  <c r="P21" i="3"/>
  <c r="Q21" i="3"/>
  <c r="R21" i="3"/>
  <c r="S21" i="3"/>
  <c r="T21" i="3"/>
  <c r="M13" i="3"/>
  <c r="J21" i="3"/>
  <c r="G21" i="3"/>
  <c r="B21" i="3"/>
  <c r="C21" i="3"/>
  <c r="D21" i="3"/>
  <c r="E21" i="3"/>
  <c r="C21" i="6"/>
  <c r="C3" i="8"/>
  <c r="K19" i="3" l="1"/>
  <c r="K15" i="3"/>
  <c r="K20" i="3"/>
  <c r="K18" i="3"/>
  <c r="K14" i="3"/>
  <c r="K13" i="3"/>
  <c r="K17" i="3"/>
  <c r="K16" i="3"/>
  <c r="H13" i="3"/>
  <c r="H20" i="3"/>
  <c r="H17" i="3"/>
  <c r="H14" i="3"/>
  <c r="H19" i="3"/>
  <c r="H18" i="3"/>
  <c r="H16" i="3"/>
  <c r="H15" i="3"/>
</calcChain>
</file>

<file path=xl/sharedStrings.xml><?xml version="1.0" encoding="utf-8"?>
<sst xmlns="http://schemas.openxmlformats.org/spreadsheetml/2006/main" count="500" uniqueCount="271">
  <si>
    <t>Public territorial</t>
  </si>
  <si>
    <t>Urbain</t>
  </si>
  <si>
    <t>SAD aide</t>
  </si>
  <si>
    <t>Oui</t>
  </si>
  <si>
    <t>Achat de véhicules à faibles émissions</t>
  </si>
  <si>
    <t>Privé non lucratif</t>
  </si>
  <si>
    <t>Péri-urbain</t>
  </si>
  <si>
    <t>SAD aide et mixte</t>
  </si>
  <si>
    <t>Non</t>
  </si>
  <si>
    <t>Location de véhicules à faibles émissions</t>
  </si>
  <si>
    <t>Privé lucratif</t>
  </si>
  <si>
    <t>Rural</t>
  </si>
  <si>
    <t>SAD mixte</t>
  </si>
  <si>
    <t>Achats de vélos électriques</t>
  </si>
  <si>
    <t>Mixte</t>
  </si>
  <si>
    <t>Aides individuelles</t>
  </si>
  <si>
    <t>Groupes d'analyses de pratique</t>
  </si>
  <si>
    <t>Accompagnement et Formation</t>
  </si>
  <si>
    <t>Question / Champ</t>
  </si>
  <si>
    <t>Type de réponse</t>
  </si>
  <si>
    <t>Réponse</t>
  </si>
  <si>
    <t>Dénomination sociale</t>
  </si>
  <si>
    <t>Texte</t>
  </si>
  <si>
    <t>Nom commercial</t>
  </si>
  <si>
    <t>N° d'autorisation</t>
  </si>
  <si>
    <t>N° FINESS juridique</t>
  </si>
  <si>
    <t>N° FINESS géographique</t>
  </si>
  <si>
    <t>N° SIRET</t>
  </si>
  <si>
    <t>Adresse du siège</t>
  </si>
  <si>
    <t>Statut juridique du SAD</t>
  </si>
  <si>
    <t>Liste déroulante</t>
  </si>
  <si>
    <t>ETP salariés moyen 2025</t>
  </si>
  <si>
    <t>Nombre</t>
  </si>
  <si>
    <t>Nombre moyen d’intervenants à domicile (en têtes) en 2025</t>
  </si>
  <si>
    <t>Nombre moyen de bénéficiaires PA accompagnés / an en 2025</t>
  </si>
  <si>
    <t>Nombre moyen de bénéficiaires PH accompagnés / an en 2025</t>
  </si>
  <si>
    <t>Nombre moyen de bénéficiaires pris en charge / intervenant en 2025</t>
  </si>
  <si>
    <t>Communes d'intervention réelles 2025</t>
  </si>
  <si>
    <t xml:space="preserve">Intervention sur QPV ? </t>
  </si>
  <si>
    <t>Préciser les quartiers QPV, le cas échéant</t>
  </si>
  <si>
    <t>Nombre de bénéficiaires pris en charge en QPV</t>
  </si>
  <si>
    <t>Intervention sur zone rurale (moins de 2000 habitants)</t>
  </si>
  <si>
    <t>Préciser les communes, le cas échéant</t>
  </si>
  <si>
    <t>Nombre de bénéficiaires pris en charge en zone rurale</t>
  </si>
  <si>
    <t>Personne référente pour le projet mobilité (nom, prénom)</t>
  </si>
  <si>
    <t>Fonction</t>
  </si>
  <si>
    <t>Téléphone</t>
  </si>
  <si>
    <t>Adresse mail</t>
  </si>
  <si>
    <t>Activité du service</t>
  </si>
  <si>
    <t>Volume d'heures réalisées / an en 2025</t>
  </si>
  <si>
    <t>Poids en %</t>
  </si>
  <si>
    <t>Volume d'heures réalisées APA</t>
  </si>
  <si>
    <t>Volume d'heures réalisées, au-delà du plan d'aide APA et hors prestations de confort</t>
  </si>
  <si>
    <t>Volume d'heures réalisées PCH</t>
  </si>
  <si>
    <t>Volume d'heures réalisées, au-delà du plan d'aide PCH et hors prestations de confort</t>
  </si>
  <si>
    <t>Volume d'heures réalisées, en prestations de confort, en dehors des plans d'aide APA - PCH</t>
  </si>
  <si>
    <t>Total activité du service</t>
  </si>
  <si>
    <t>Moyens de transport utilisés</t>
  </si>
  <si>
    <t>Kilométrage total annuel estimé en 2025</t>
  </si>
  <si>
    <t>Kilométrage moyen par intervenant/an en 2025</t>
  </si>
  <si>
    <t>Coûts mensuels liés aux déplacements</t>
  </si>
  <si>
    <t>Coûts annuels liés aux déplacements</t>
  </si>
  <si>
    <t>Types de déplacements (passages au domicile, transport de bénéficiaires, horaires atypiques…)</t>
  </si>
  <si>
    <t>Etat des lieux Mobilité</t>
  </si>
  <si>
    <t>Moyens de locomotion</t>
  </si>
  <si>
    <t>Nb d'unités</t>
  </si>
  <si>
    <t>Nb de personnes concernées</t>
  </si>
  <si>
    <t>Fonctions concernées</t>
  </si>
  <si>
    <t>Nb de km moyens parcourus / an en 2025</t>
  </si>
  <si>
    <t>Temps moyen de déplacement entre 2 interventions (en min)</t>
  </si>
  <si>
    <t>Coûts annuels liés aux déplacements pour l'année 2025</t>
  </si>
  <si>
    <t>thermiques</t>
  </si>
  <si>
    <t>électriques</t>
  </si>
  <si>
    <t>hybride</t>
  </si>
  <si>
    <t>sans permis</t>
  </si>
  <si>
    <t>Coût du loyer / amortissement</t>
  </si>
  <si>
    <t>Coût carburant / charge électrique</t>
  </si>
  <si>
    <t>Coût entretien et réparation</t>
  </si>
  <si>
    <t>Assurance</t>
  </si>
  <si>
    <t>Coût du stationnement</t>
  </si>
  <si>
    <t>Coût des remboursements kilométriques</t>
  </si>
  <si>
    <t>Coût du forfait de transport en commun</t>
  </si>
  <si>
    <t>Véhicules de fonction</t>
  </si>
  <si>
    <t>Véhicules de service</t>
  </si>
  <si>
    <t>Véhicules personnels</t>
  </si>
  <si>
    <t>Scooters</t>
  </si>
  <si>
    <t>Vélos</t>
  </si>
  <si>
    <t>Trottinettes</t>
  </si>
  <si>
    <t>Transports en commun</t>
  </si>
  <si>
    <t>Autres</t>
  </si>
  <si>
    <t>Réponse avec contexte, exemple de situation concrète</t>
  </si>
  <si>
    <t>Difficultés rencontrées pour améliorer la couverture des besoins (territoires et interventions en horaires atypiques)</t>
  </si>
  <si>
    <t>Disponibilité des transports publics (le cas échéant, préciser les zones mal desservies et/ou plages horaires pas couvertes)</t>
  </si>
  <si>
    <t>Attentes et freins des intervenants</t>
  </si>
  <si>
    <t>Freins à la Mobilité actuelle</t>
  </si>
  <si>
    <t>Types de freins (cocher les freins qui vous concernent)</t>
  </si>
  <si>
    <t>Commentaires</t>
  </si>
  <si>
    <t>Zones mal desservies par les transports</t>
  </si>
  <si>
    <t>Défaut de Permis B</t>
  </si>
  <si>
    <t>Horaires atypiques (soir, weekend)</t>
  </si>
  <si>
    <t>Coût des transports/carburant/remb.km</t>
  </si>
  <si>
    <t>Coût de l'acquisition / du loyer</t>
  </si>
  <si>
    <t>Enjeux liés à la location (apport, dépassement km, frais de remise en état)</t>
  </si>
  <si>
    <t>Coût de l'acquisition / l'entretien / l'assurance</t>
  </si>
  <si>
    <t>Peu ou pas de stationnement</t>
  </si>
  <si>
    <t>Impossibilité de mettre une borne électrique au siège / bureau</t>
  </si>
  <si>
    <t>Densité du trafic</t>
  </si>
  <si>
    <t>Urbanisme (aménagement du territoire, pistes cyclables)</t>
  </si>
  <si>
    <t>Longues distances / Temps de trajet</t>
  </si>
  <si>
    <t>Fatigue / Pénibilité liée aux déplacements</t>
  </si>
  <si>
    <t>Contraintes de planning</t>
  </si>
  <si>
    <t>Autres (préciser)</t>
  </si>
  <si>
    <t>Solutions de mobilité envisagées</t>
  </si>
  <si>
    <t>Budget estimé</t>
  </si>
  <si>
    <t>Capacité à mettre en œuvre le plan d'action (passage de commande) entre mai et juin 2026</t>
  </si>
  <si>
    <t>Personnels d'intervention visés (nombre, qualification des intervenants, secteurs…)</t>
  </si>
  <si>
    <t>Résultats attendus pour les salariés</t>
  </si>
  <si>
    <t>Résultats attendus pour les usagers et profils concernés (GIR 1,2..)</t>
  </si>
  <si>
    <t>Articulation avec les projets de service en cours (CPOM, projet SAD mixte, démarche qualité / QVCT…)</t>
  </si>
  <si>
    <t>Partenaires associés au projet (organismes de formation, collectivités, entreprises de mobilité…)</t>
  </si>
  <si>
    <t>Expression du besoin pour l'année 2026</t>
  </si>
  <si>
    <t>Lots proposés</t>
  </si>
  <si>
    <t>Besoins (choix multiple possible)</t>
  </si>
  <si>
    <t>Nombre d'unités demandées</t>
  </si>
  <si>
    <t>TOTAL</t>
  </si>
  <si>
    <t>Résumé des besoins</t>
  </si>
  <si>
    <t>Priorités identifiées</t>
  </si>
  <si>
    <t>Volume d'heures d'intervention moyen / intervenant en 2025</t>
  </si>
  <si>
    <t>Volume d'heures 2025 prestées en QPV</t>
  </si>
  <si>
    <t>Volume d'heures 2025 prestées en zone rurale</t>
  </si>
  <si>
    <t>Volume d'heures 2025 presté dimanches et jours fériés</t>
  </si>
  <si>
    <t>Volume d'heures 2025 presté en semaine - horaires standards 
(lundi à samedi de 8h à 18h)</t>
  </si>
  <si>
    <t>Volume d'heures 2025 presté en semaine - horaires atypiques
(lundi à samedi de 6h à 8h et de 18h à 22h)</t>
  </si>
  <si>
    <t>Volume d'heures 2025 presté la nuit (de 22h à 6h)</t>
  </si>
  <si>
    <t>Toute prestation confondue (plan d'aide ou non)</t>
  </si>
  <si>
    <t>Populations légales des communes en vigueur au 1er janvier 2024</t>
  </si>
  <si>
    <t>Mise à jour : décembre 2023</t>
  </si>
  <si>
    <t>en habitant</t>
  </si>
  <si>
    <t>Champ : Département des Hauts-de-Seine, limites territoriales en vigueur au 1er janvier 2023</t>
  </si>
  <si>
    <t>Date de référence statistique : 1er janvier 2021</t>
  </si>
  <si>
    <t>Source :</t>
  </si>
  <si>
    <t>Insee, Recensement de la population 2021</t>
  </si>
  <si>
    <t>Zone rurale = communes de moins de 2000 habitants</t>
  </si>
  <si>
    <t>Code région</t>
  </si>
  <si>
    <t>Nom de la région</t>
  </si>
  <si>
    <t>Code département</t>
  </si>
  <si>
    <t>Code arrondissement</t>
  </si>
  <si>
    <t>Code canton</t>
  </si>
  <si>
    <t>Code commune</t>
  </si>
  <si>
    <t>Nom de la commune</t>
  </si>
  <si>
    <t>Population municipale</t>
  </si>
  <si>
    <t>Population comptée à part</t>
  </si>
  <si>
    <t>Population totale</t>
  </si>
  <si>
    <t>11</t>
  </si>
  <si>
    <t>Île-de-France</t>
  </si>
  <si>
    <t>92</t>
  </si>
  <si>
    <t>3</t>
  </si>
  <si>
    <t>23</t>
  </si>
  <si>
    <t>047</t>
  </si>
  <si>
    <t>Marnes-la-Coquette</t>
  </si>
  <si>
    <t>2</t>
  </si>
  <si>
    <t>076</t>
  </si>
  <si>
    <t>Vaucresson</t>
  </si>
  <si>
    <t>077</t>
  </si>
  <si>
    <t>Ville-d'Avray</t>
  </si>
  <si>
    <t>033</t>
  </si>
  <si>
    <t>Garches</t>
  </si>
  <si>
    <t>17</t>
  </si>
  <si>
    <t>022</t>
  </si>
  <si>
    <t>Chaville</t>
  </si>
  <si>
    <t>1</t>
  </si>
  <si>
    <t>06</t>
  </si>
  <si>
    <t>071</t>
  </si>
  <si>
    <t>Sceaux</t>
  </si>
  <si>
    <t>03</t>
  </si>
  <si>
    <t>014</t>
  </si>
  <si>
    <t>Bourg-la-Reine</t>
  </si>
  <si>
    <t>05</t>
  </si>
  <si>
    <t>072</t>
  </si>
  <si>
    <t>Sèvres</t>
  </si>
  <si>
    <t>07</t>
  </si>
  <si>
    <t>032</t>
  </si>
  <si>
    <t>Fontenay-aux-Roses</t>
  </si>
  <si>
    <t>14</t>
  </si>
  <si>
    <t>078</t>
  </si>
  <si>
    <t>Villeneuve-la-Garenne</t>
  </si>
  <si>
    <t>08</t>
  </si>
  <si>
    <t>075</t>
  </si>
  <si>
    <t>Vanves</t>
  </si>
  <si>
    <t>060</t>
  </si>
  <si>
    <t>Le Plessis-Robinson</t>
  </si>
  <si>
    <t>009</t>
  </si>
  <si>
    <t>Bois-Colombes</t>
  </si>
  <si>
    <t>035</t>
  </si>
  <si>
    <t>La Garenne-Colombes</t>
  </si>
  <si>
    <t>064</t>
  </si>
  <si>
    <t>Saint-Cloud</t>
  </si>
  <si>
    <t>18</t>
  </si>
  <si>
    <t>046</t>
  </si>
  <si>
    <t>Malakoff</t>
  </si>
  <si>
    <t>019</t>
  </si>
  <si>
    <t>Châtenay-Malabry</t>
  </si>
  <si>
    <t>020</t>
  </si>
  <si>
    <t>Châtillon</t>
  </si>
  <si>
    <t>007</t>
  </si>
  <si>
    <t>Bagneux</t>
  </si>
  <si>
    <t>13</t>
  </si>
  <si>
    <t>062</t>
  </si>
  <si>
    <t>Puteaux</t>
  </si>
  <si>
    <t>048</t>
  </si>
  <si>
    <t>Meudon</t>
  </si>
  <si>
    <t>049</t>
  </si>
  <si>
    <t>Montrouge</t>
  </si>
  <si>
    <t>20</t>
  </si>
  <si>
    <t>073</t>
  </si>
  <si>
    <t>Suresnes</t>
  </si>
  <si>
    <t>036</t>
  </si>
  <si>
    <t>Gennevilliers</t>
  </si>
  <si>
    <t>023</t>
  </si>
  <si>
    <t>Clamart</t>
  </si>
  <si>
    <t>21</t>
  </si>
  <si>
    <t>051</t>
  </si>
  <si>
    <t>Neuilly-sur-Seine</t>
  </si>
  <si>
    <t>01</t>
  </si>
  <si>
    <t>002</t>
  </si>
  <si>
    <t>Antony</t>
  </si>
  <si>
    <t>09</t>
  </si>
  <si>
    <t>024</t>
  </si>
  <si>
    <t>Clichy</t>
  </si>
  <si>
    <t>16</t>
  </si>
  <si>
    <t>044</t>
  </si>
  <si>
    <t>Levallois-Perret</t>
  </si>
  <si>
    <t>15</t>
  </si>
  <si>
    <t>040</t>
  </si>
  <si>
    <t>Issy-les-Moulineaux</t>
  </si>
  <si>
    <t>22</t>
  </si>
  <si>
    <t>063</t>
  </si>
  <si>
    <t>Rueil-Malmaison</t>
  </si>
  <si>
    <t>98</t>
  </si>
  <si>
    <t>026</t>
  </si>
  <si>
    <t>Courbevoie</t>
  </si>
  <si>
    <t>97</t>
  </si>
  <si>
    <t>025</t>
  </si>
  <si>
    <t>Colombes</t>
  </si>
  <si>
    <t>95</t>
  </si>
  <si>
    <t>004</t>
  </si>
  <si>
    <t>Asnières-sur-Seine</t>
  </si>
  <si>
    <t>99</t>
  </si>
  <si>
    <t>050</t>
  </si>
  <si>
    <t>Nanterre</t>
  </si>
  <si>
    <t>96</t>
  </si>
  <si>
    <t>012</t>
  </si>
  <si>
    <t>Boulogne-Billancourt</t>
  </si>
  <si>
    <t>Synthèse automatique</t>
  </si>
  <si>
    <t>cf onglets suivants</t>
  </si>
  <si>
    <t>cf onglet en annexe dédié
Pour une recherche par adresse des bénéficiaires aller sur la page suivante : https://sig.ville.gouv.fr/</t>
  </si>
  <si>
    <t>cf onglet en annexe dédié "communes rurales"</t>
  </si>
  <si>
    <t>Nb d'heures 2025</t>
  </si>
  <si>
    <t>Notes explicatives en aide au gestionnaire</t>
  </si>
  <si>
    <t>Ce qui figure sur le KBIS et l'arrêté d'autorisation</t>
  </si>
  <si>
    <t>Appellation de la structuration communiqué à l'usager, présent sur les documents de communication</t>
  </si>
  <si>
    <t>Détailler autant de FINESS géographique nécessaire que d'établissements positionnés pour l'AMI appartenant au même gestionnaire (même FINESS géographique)</t>
  </si>
  <si>
    <t>Idem autant de SIRET si plusieurs établissements positionnés</t>
  </si>
  <si>
    <t>Type de SAD</t>
  </si>
  <si>
    <t>CPOM signé avec le Département ?</t>
  </si>
  <si>
    <t>Préciser l'ensemble des communes sur lesquelles vous avez pris en charge des bénéficiaires en 2025. Une réponse type "tout le département" sera refusée.</t>
  </si>
  <si>
    <t>Précisez les équipements à votre actif</t>
  </si>
  <si>
    <t>Préciser les communes desservies pour chaque type d'équipement</t>
  </si>
  <si>
    <t>Suggestions/orientations complémentaires formulées par le gestionnaire</t>
  </si>
  <si>
    <t>automatique</t>
  </si>
  <si>
    <t>Texte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</si>
</sst>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theme="4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theme="4" tint="-0.499984740745262"/>
      </bottom>
      <diagonal/>
    </border>
    <border>
      <left style="thin">
        <color indexed="64"/>
      </left>
      <right/>
      <top/>
      <bottom style="dotted">
        <color theme="4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4" tint="-0.499984740745262"/>
      </top>
      <bottom style="dotted">
        <color theme="4" tint="-0.499984740745262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theme="4" tint="-0.499984740745262"/>
      </bottom>
      <diagonal/>
    </border>
    <border>
      <left style="thin">
        <color indexed="64"/>
      </left>
      <right/>
      <top/>
      <bottom style="dotted">
        <color theme="4" tint="-0.499984740745262"/>
      </bottom>
      <diagonal/>
    </border>
    <border>
      <left style="thin">
        <color indexed="64"/>
      </left>
      <right/>
      <top style="double">
        <color theme="4" tint="-0.499984740745262"/>
      </top>
      <bottom/>
      <diagonal/>
    </border>
    <border>
      <left style="hair">
        <color auto="1"/>
      </left>
      <right style="dashDotDot">
        <color indexed="64"/>
      </right>
      <top style="double">
        <color theme="4" tint="-0.499984740745262"/>
      </top>
      <bottom/>
      <diagonal/>
    </border>
    <border>
      <left style="thin">
        <color indexed="64"/>
      </left>
      <right/>
      <top style="dotted">
        <color theme="4" tint="-0.499984740745262"/>
      </top>
      <bottom style="dotted">
        <color theme="4" tint="-0.499984740745262"/>
      </bottom>
      <diagonal/>
    </border>
    <border>
      <left/>
      <right/>
      <top/>
      <bottom style="dotted">
        <color theme="4" tint="-0.2499465926084170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dotted">
        <color theme="4" tint="-0.499984740745262"/>
      </top>
      <bottom style="dotted">
        <color theme="4" tint="-0.499984740745262"/>
      </bottom>
      <diagonal/>
    </border>
    <border>
      <left style="slantDashDot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theme="4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double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theme="4" tint="-0.49998474074526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double">
        <color theme="4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4" tint="-0.499984740745262"/>
      </top>
      <bottom style="dotted">
        <color theme="4" tint="-0.499984740745262"/>
      </bottom>
      <diagonal/>
    </border>
    <border>
      <left/>
      <right style="thin">
        <color indexed="64"/>
      </right>
      <top/>
      <bottom style="dotted">
        <color theme="4" tint="-0.499984740745262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 style="dotted">
        <color theme="4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3" borderId="6" xfId="0" applyFill="1" applyBorder="1"/>
    <xf numFmtId="9" fontId="6" fillId="0" borderId="8" xfId="1" applyFont="1" applyFill="1" applyBorder="1" applyAlignment="1">
      <alignment horizontal="center"/>
    </xf>
    <xf numFmtId="0" fontId="6" fillId="0" borderId="8" xfId="1" applyNumberFormat="1" applyFont="1" applyFill="1" applyBorder="1" applyAlignment="1">
      <alignment horizontal="center"/>
    </xf>
    <xf numFmtId="9" fontId="6" fillId="0" borderId="10" xfId="1" applyFont="1" applyFill="1" applyBorder="1" applyAlignment="1">
      <alignment horizontal="center"/>
    </xf>
    <xf numFmtId="0" fontId="0" fillId="3" borderId="11" xfId="0" applyFill="1" applyBorder="1"/>
    <xf numFmtId="164" fontId="0" fillId="4" borderId="5" xfId="2" applyNumberFormat="1" applyFont="1" applyFill="1" applyBorder="1"/>
    <xf numFmtId="0" fontId="2" fillId="2" borderId="12" xfId="0" applyFont="1" applyFill="1" applyBorder="1" applyAlignment="1">
      <alignment vertical="center"/>
    </xf>
    <xf numFmtId="9" fontId="6" fillId="2" borderId="14" xfId="1" applyFont="1" applyFill="1" applyBorder="1" applyAlignment="1">
      <alignment horizontal="center"/>
    </xf>
    <xf numFmtId="164" fontId="0" fillId="5" borderId="5" xfId="2" applyNumberFormat="1" applyFont="1" applyFill="1" applyBorder="1"/>
    <xf numFmtId="0" fontId="2" fillId="2" borderId="15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wrapText="1"/>
    </xf>
    <xf numFmtId="9" fontId="6" fillId="4" borderId="8" xfId="1" applyFont="1" applyFill="1" applyBorder="1" applyAlignment="1">
      <alignment horizontal="center"/>
    </xf>
    <xf numFmtId="9" fontId="6" fillId="0" borderId="8" xfId="1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6" fillId="0" borderId="10" xfId="1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" fontId="7" fillId="0" borderId="8" xfId="1" applyNumberFormat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center"/>
    </xf>
    <xf numFmtId="0" fontId="6" fillId="0" borderId="10" xfId="1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164" fontId="0" fillId="4" borderId="0" xfId="2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5" borderId="13" xfId="2" applyNumberFormat="1" applyFont="1" applyFill="1" applyBorder="1" applyAlignment="1"/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/>
    </xf>
    <xf numFmtId="3" fontId="11" fillId="6" borderId="0" xfId="0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/>
    <xf numFmtId="0" fontId="14" fillId="2" borderId="5" xfId="0" applyFont="1" applyFill="1" applyBorder="1" applyAlignment="1">
      <alignment horizontal="center" vertical="center" wrapText="1"/>
    </xf>
    <xf numFmtId="9" fontId="6" fillId="0" borderId="17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6" fillId="7" borderId="23" xfId="0" applyFont="1" applyFill="1" applyBorder="1" applyAlignment="1">
      <alignment horizontal="center" wrapText="1"/>
    </xf>
    <xf numFmtId="0" fontId="6" fillId="0" borderId="23" xfId="0" applyFont="1" applyBorder="1" applyAlignment="1">
      <alignment wrapText="1"/>
    </xf>
    <xf numFmtId="0" fontId="6" fillId="0" borderId="23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9" fontId="6" fillId="0" borderId="26" xfId="1" applyFont="1" applyFill="1" applyBorder="1"/>
    <xf numFmtId="164" fontId="0" fillId="4" borderId="27" xfId="2" applyNumberFormat="1" applyFont="1" applyFill="1" applyBorder="1"/>
    <xf numFmtId="9" fontId="6" fillId="2" borderId="28" xfId="1" applyFont="1" applyFill="1" applyBorder="1" applyAlignment="1">
      <alignment horizontal="center"/>
    </xf>
    <xf numFmtId="1" fontId="7" fillId="0" borderId="17" xfId="1" applyNumberFormat="1" applyFont="1" applyFill="1" applyBorder="1" applyAlignment="1">
      <alignment horizontal="center"/>
    </xf>
    <xf numFmtId="1" fontId="7" fillId="0" borderId="7" xfId="1" applyNumberFormat="1" applyFont="1" applyFill="1" applyBorder="1" applyAlignment="1">
      <alignment horizontal="center"/>
    </xf>
    <xf numFmtId="9" fontId="6" fillId="0" borderId="32" xfId="1" applyFont="1" applyFill="1" applyBorder="1"/>
    <xf numFmtId="1" fontId="7" fillId="0" borderId="9" xfId="1" applyNumberFormat="1" applyFont="1" applyFill="1" applyBorder="1" applyAlignment="1">
      <alignment horizontal="center"/>
    </xf>
    <xf numFmtId="9" fontId="6" fillId="0" borderId="33" xfId="1" applyFont="1" applyFill="1" applyBorder="1"/>
    <xf numFmtId="164" fontId="0" fillId="5" borderId="34" xfId="2" applyNumberFormat="1" applyFont="1" applyFill="1" applyBorder="1"/>
    <xf numFmtId="9" fontId="6" fillId="2" borderId="35" xfId="1" applyFont="1" applyFill="1" applyBorder="1" applyAlignment="1">
      <alignment horizontal="center"/>
    </xf>
    <xf numFmtId="9" fontId="6" fillId="0" borderId="32" xfId="1" applyFont="1" applyFill="1" applyBorder="1" applyAlignment="1">
      <alignment horizontal="center"/>
    </xf>
    <xf numFmtId="9" fontId="6" fillId="0" borderId="33" xfId="1" applyFont="1" applyFill="1" applyBorder="1" applyAlignment="1">
      <alignment horizontal="center"/>
    </xf>
    <xf numFmtId="9" fontId="6" fillId="2" borderId="36" xfId="1" applyFont="1" applyFill="1" applyBorder="1" applyAlignment="1">
      <alignment horizontal="center"/>
    </xf>
    <xf numFmtId="1" fontId="7" fillId="0" borderId="37" xfId="1" applyNumberFormat="1" applyFont="1" applyFill="1" applyBorder="1" applyAlignment="1">
      <alignment horizontal="center"/>
    </xf>
    <xf numFmtId="1" fontId="7" fillId="0" borderId="38" xfId="1" applyNumberFormat="1" applyFont="1" applyFill="1" applyBorder="1" applyAlignment="1">
      <alignment horizontal="center"/>
    </xf>
    <xf numFmtId="1" fontId="7" fillId="0" borderId="39" xfId="1" applyNumberFormat="1" applyFont="1" applyFill="1" applyBorder="1" applyAlignment="1">
      <alignment horizontal="center"/>
    </xf>
    <xf numFmtId="9" fontId="6" fillId="0" borderId="40" xfId="1" applyFont="1" applyFill="1" applyBorder="1" applyAlignment="1">
      <alignment horizontal="center"/>
    </xf>
    <xf numFmtId="9" fontId="6" fillId="0" borderId="26" xfId="1" applyFont="1" applyFill="1" applyBorder="1" applyAlignment="1">
      <alignment horizontal="center"/>
    </xf>
    <xf numFmtId="9" fontId="6" fillId="0" borderId="41" xfId="1" applyFont="1" applyFill="1" applyBorder="1" applyAlignment="1">
      <alignment horizontal="center"/>
    </xf>
    <xf numFmtId="9" fontId="6" fillId="0" borderId="39" xfId="1" applyFont="1" applyFill="1" applyBorder="1" applyAlignment="1">
      <alignment horizontal="center"/>
    </xf>
    <xf numFmtId="2" fontId="6" fillId="2" borderId="34" xfId="1" applyNumberFormat="1" applyFont="1" applyFill="1" applyBorder="1" applyAlignment="1">
      <alignment horizontal="center"/>
    </xf>
    <xf numFmtId="9" fontId="6" fillId="0" borderId="37" xfId="1" applyFont="1" applyFill="1" applyBorder="1" applyAlignment="1">
      <alignment horizontal="center"/>
    </xf>
    <xf numFmtId="0" fontId="6" fillId="0" borderId="44" xfId="1" applyNumberFormat="1" applyFont="1" applyFill="1" applyBorder="1" applyAlignment="1">
      <alignment horizontal="center"/>
    </xf>
    <xf numFmtId="0" fontId="6" fillId="0" borderId="45" xfId="1" applyNumberFormat="1" applyFont="1" applyFill="1" applyBorder="1" applyAlignment="1">
      <alignment horizontal="center"/>
    </xf>
    <xf numFmtId="164" fontId="0" fillId="4" borderId="7" xfId="2" applyNumberFormat="1" applyFont="1" applyFill="1" applyBorder="1"/>
    <xf numFmtId="164" fontId="0" fillId="4" borderId="8" xfId="2" applyNumberFormat="1" applyFont="1" applyFill="1" applyBorder="1"/>
    <xf numFmtId="9" fontId="6" fillId="2" borderId="46" xfId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/>
    </xf>
    <xf numFmtId="164" fontId="0" fillId="4" borderId="50" xfId="2" applyNumberFormat="1" applyFont="1" applyFill="1" applyBorder="1"/>
    <xf numFmtId="0" fontId="6" fillId="0" borderId="9" xfId="1" applyNumberFormat="1" applyFont="1" applyFill="1" applyBorder="1" applyAlignment="1">
      <alignment horizontal="center"/>
    </xf>
    <xf numFmtId="0" fontId="0" fillId="0" borderId="5" xfId="0" applyBorder="1"/>
    <xf numFmtId="0" fontId="6" fillId="0" borderId="51" xfId="1" applyNumberFormat="1" applyFont="1" applyFill="1" applyBorder="1" applyAlignment="1">
      <alignment horizontal="center"/>
    </xf>
    <xf numFmtId="0" fontId="6" fillId="0" borderId="52" xfId="1" applyNumberFormat="1" applyFont="1" applyFill="1" applyBorder="1" applyAlignment="1">
      <alignment horizontal="center"/>
    </xf>
    <xf numFmtId="2" fontId="6" fillId="2" borderId="53" xfId="1" applyNumberFormat="1" applyFont="1" applyFill="1" applyBorder="1" applyAlignment="1">
      <alignment horizontal="center"/>
    </xf>
    <xf numFmtId="2" fontId="6" fillId="2" borderId="43" xfId="1" applyNumberFormat="1" applyFont="1" applyFill="1" applyBorder="1" applyAlignment="1">
      <alignment horizontal="center"/>
    </xf>
    <xf numFmtId="9" fontId="6" fillId="0" borderId="54" xfId="1" applyFont="1" applyFill="1" applyBorder="1" applyAlignment="1">
      <alignment horizontal="center"/>
    </xf>
    <xf numFmtId="0" fontId="0" fillId="0" borderId="6" xfId="0" applyBorder="1"/>
    <xf numFmtId="9" fontId="6" fillId="0" borderId="8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6" fillId="0" borderId="10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6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left" vertical="center" wrapText="1"/>
    </xf>
    <xf numFmtId="0" fontId="0" fillId="3" borderId="22" xfId="0" applyFill="1" applyBorder="1" applyAlignment="1">
      <alignment wrapText="1"/>
    </xf>
    <xf numFmtId="0" fontId="0" fillId="3" borderId="22" xfId="0" applyFill="1" applyBorder="1"/>
    <xf numFmtId="0" fontId="0" fillId="3" borderId="56" xfId="0" applyFill="1" applyBorder="1"/>
    <xf numFmtId="9" fontId="6" fillId="0" borderId="57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9" fontId="6" fillId="0" borderId="58" xfId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center" wrapText="1"/>
    </xf>
    <xf numFmtId="49" fontId="0" fillId="8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9" fontId="6" fillId="4" borderId="8" xfId="1" applyFont="1" applyFill="1" applyBorder="1" applyAlignment="1">
      <alignment horizontal="center" vertical="center"/>
    </xf>
    <xf numFmtId="9" fontId="6" fillId="0" borderId="8" xfId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/>
    </xf>
    <xf numFmtId="0" fontId="2" fillId="2" borderId="59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</cellXfs>
  <cellStyles count="3">
    <cellStyle name="Milliers 2" xfId="2" xr:uid="{F4BF1141-EB85-4C4B-870F-87D4E7240B35}"/>
    <cellStyle name="Normal" xfId="0" builtinId="0"/>
    <cellStyle name="Pourcentage" xfId="1" builtinId="5"/>
  </cellStyles>
  <dxfs count="14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i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textRotation="0" wrapText="1" indent="0" justifyLastLine="0" shrinkToFit="0" readingOrder="0"/>
      <border diagonalUp="0" diagonalDown="0" outline="0">
        <left style="slantDashDot">
          <color auto="1"/>
        </left>
        <right/>
        <top/>
        <bottom/>
      </border>
    </dxf>
    <dxf>
      <font>
        <i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269395</xdr:colOff>
      <xdr:row>1</xdr:row>
      <xdr:rowOff>41062</xdr:rowOff>
    </xdr:from>
    <xdr:to>
      <xdr:col>9</xdr:col>
      <xdr:colOff>470256</xdr:colOff>
      <xdr:row>6</xdr:row>
      <xdr:rowOff>16270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B28106D3-C52E-76A8-7855-BC805EE9D148}"/>
            </a:ext>
          </a:extLst>
        </xdr:cNvPr>
        <xdr:cNvGrpSpPr/>
      </xdr:nvGrpSpPr>
      <xdr:grpSpPr>
        <a:xfrm>
          <a:off x="13873789" y="233486"/>
          <a:ext cx="2509952" cy="1476117"/>
          <a:chOff x="14249016" y="223865"/>
          <a:chExt cx="2548437" cy="1466496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F1AC6216-26E9-4CFA-DBC9-DA50993262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49016" y="223865"/>
            <a:ext cx="2548437" cy="515091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D4AC9CB2-86CB-DF19-4261-AE53736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568420" y="861490"/>
            <a:ext cx="2047090" cy="82887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23</xdr:row>
      <xdr:rowOff>125730</xdr:rowOff>
    </xdr:from>
    <xdr:to>
      <xdr:col>0</xdr:col>
      <xdr:colOff>2310766</xdr:colOff>
      <xdr:row>29</xdr:row>
      <xdr:rowOff>158115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45F6328-D1DE-437D-A585-FFE7568B1633}"/>
            </a:ext>
          </a:extLst>
        </xdr:cNvPr>
        <xdr:cNvGrpSpPr/>
      </xdr:nvGrpSpPr>
      <xdr:grpSpPr>
        <a:xfrm>
          <a:off x="238126" y="5507355"/>
          <a:ext cx="2072640" cy="1175385"/>
          <a:chOff x="14249016" y="223865"/>
          <a:chExt cx="2548437" cy="1466496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86EE26D9-6C01-ECF2-4473-A939DB9B27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49016" y="223865"/>
            <a:ext cx="2548437" cy="515091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31BAEFA9-38D3-B112-EDEA-0F2E522C8C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568420" y="861490"/>
            <a:ext cx="2047090" cy="82887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272415</xdr:colOff>
      <xdr:row>0</xdr:row>
      <xdr:rowOff>139065</xdr:rowOff>
    </xdr:from>
    <xdr:to>
      <xdr:col>7</xdr:col>
      <xdr:colOff>1285422</xdr:colOff>
      <xdr:row>6</xdr:row>
      <xdr:rowOff>161571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40B98A41-B006-4930-B13B-B660517B3E5D}"/>
            </a:ext>
          </a:extLst>
        </xdr:cNvPr>
        <xdr:cNvGrpSpPr/>
      </xdr:nvGrpSpPr>
      <xdr:grpSpPr>
        <a:xfrm>
          <a:off x="8883015" y="139065"/>
          <a:ext cx="2517957" cy="1822731"/>
          <a:chOff x="14249016" y="223865"/>
          <a:chExt cx="2548437" cy="1466496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F9D72FA4-61C2-7333-03F1-28E0BBDB56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49016" y="223865"/>
            <a:ext cx="2548437" cy="515091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6AE199EA-5590-E00C-25FC-52262C3436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568420" y="861490"/>
            <a:ext cx="2047090" cy="82887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190047</xdr:colOff>
      <xdr:row>4</xdr:row>
      <xdr:rowOff>117756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30AC480B-E8A7-42D0-AD87-684B48B8E01C}"/>
            </a:ext>
          </a:extLst>
        </xdr:cNvPr>
        <xdr:cNvGrpSpPr/>
      </xdr:nvGrpSpPr>
      <xdr:grpSpPr>
        <a:xfrm>
          <a:off x="7419975" y="190500"/>
          <a:ext cx="2514147" cy="1470306"/>
          <a:chOff x="14249016" y="223865"/>
          <a:chExt cx="2548437" cy="1466496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599429FE-18B5-2DE2-89EF-0A20BDC2CA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249016" y="223865"/>
            <a:ext cx="2548437" cy="515091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2E3E6CA8-42CA-DE35-ACAE-B8032A81F6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568420" y="861490"/>
            <a:ext cx="2047090" cy="828871"/>
          </a:xfrm>
          <a:prstGeom prst="rect">
            <a:avLst/>
          </a:prstGeom>
        </xdr:spPr>
      </xdr:pic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Structure" displayName="Table_Structure" ref="A1:D34" headerRowDxfId="13">
  <autoFilter ref="A1:D34" xr:uid="{00000000-0009-0000-0100-000001000000}"/>
  <tableColumns count="4">
    <tableColumn id="1" xr3:uid="{00000000-0010-0000-0000-000001000000}" name="Question / Champ" dataDxfId="12"/>
    <tableColumn id="2" xr3:uid="{00000000-0010-0000-0000-000002000000}" name="Type de réponse" dataDxfId="11"/>
    <tableColumn id="3" xr3:uid="{00000000-0010-0000-0000-000003000000}" name="Réponse"/>
    <tableColumn id="4" xr3:uid="{C003E37D-F5E3-49DF-98C2-7116B528D49A}" name="Notes explicatives en aide au gestionnaire" dataDxfId="1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Mobilité_actuelle" displayName="Table_Mobilité_actuelle" ref="A1:C7">
  <autoFilter ref="A1:C7" xr:uid="{00000000-0009-0000-0100-000002000000}"/>
  <tableColumns count="3">
    <tableColumn id="1" xr3:uid="{00000000-0010-0000-0100-000001000000}" name="Question / Champ"/>
    <tableColumn id="2" xr3:uid="{00000000-0010-0000-0100-000002000000}" name="Type de réponse"/>
    <tableColumn id="3" xr3:uid="{00000000-0010-0000-0100-000003000000}" name="Répons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Besoins" displayName="Table_Besoins" ref="A1:C4" headerRowDxfId="9">
  <autoFilter ref="A1:C4" xr:uid="{00000000-0009-0000-0100-000003000000}"/>
  <tableColumns count="3">
    <tableColumn id="1" xr3:uid="{00000000-0010-0000-0200-000001000000}" name="Question / Champ"/>
    <tableColumn id="2" xr3:uid="{00000000-0010-0000-0200-000002000000}" name="Type de réponse" dataDxfId="8"/>
    <tableColumn id="3" xr3:uid="{00000000-0010-0000-0200-000003000000}" name="Réponse avec contexte, exemple de situation concrète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d'action" displayName="Table_Plan_d_action" ref="A1:C9">
  <autoFilter ref="A1:C9" xr:uid="{00000000-0009-0000-0100-000005000000}"/>
  <tableColumns count="3">
    <tableColumn id="1" xr3:uid="{00000000-0010-0000-0400-000001000000}" name="Question / Champ" dataDxfId="7"/>
    <tableColumn id="2" xr3:uid="{00000000-0010-0000-0400-000002000000}" name="Type de réponse" dataDxfId="6"/>
    <tableColumn id="3" xr3:uid="{00000000-0010-0000-0400-000003000000}" name="Réponse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Synthèse" displayName="Table_Synthèse" ref="A1:C4" headerRowDxfId="5" dataDxfId="4" totalsRowDxfId="3">
  <autoFilter ref="A1:C4" xr:uid="{00000000-0009-0000-0100-000007000000}"/>
  <tableColumns count="3">
    <tableColumn id="1" xr3:uid="{00000000-0010-0000-0600-000001000000}" name="Question / Champ" dataDxfId="2"/>
    <tableColumn id="2" xr3:uid="{00000000-0010-0000-0600-000002000000}" name="Type de réponse" dataDxfId="1"/>
    <tableColumn id="3" xr3:uid="{00000000-0010-0000-0600-000003000000}" name="Synthèse automatiqu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>
      <selection activeCell="E1" sqref="E1:E6"/>
    </sheetView>
  </sheetViews>
  <sheetFormatPr baseColWidth="10" defaultColWidth="8.7109375" defaultRowHeight="15" x14ac:dyDescent="0.25"/>
  <cols>
    <col min="1" max="1" width="14.85546875" bestFit="1" customWidth="1"/>
    <col min="2" max="2" width="10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5" x14ac:dyDescent="0.25">
      <c r="A3" t="s">
        <v>10</v>
      </c>
      <c r="B3" t="s">
        <v>11</v>
      </c>
      <c r="C3" t="s">
        <v>12</v>
      </c>
      <c r="E3" t="s">
        <v>13</v>
      </c>
    </row>
    <row r="4" spans="1:5" x14ac:dyDescent="0.25">
      <c r="B4" t="s">
        <v>14</v>
      </c>
      <c r="E4" t="s">
        <v>15</v>
      </c>
    </row>
    <row r="5" spans="1:5" x14ac:dyDescent="0.25">
      <c r="E5" t="s">
        <v>16</v>
      </c>
    </row>
    <row r="6" spans="1:5" x14ac:dyDescent="0.25">
      <c r="E6" t="s">
        <v>17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D47"/>
  <sheetViews>
    <sheetView showGridLines="0" tabSelected="1" zoomScale="99" workbookViewId="0">
      <selection activeCell="G10" sqref="G10"/>
    </sheetView>
  </sheetViews>
  <sheetFormatPr baseColWidth="10" defaultColWidth="8.7109375" defaultRowHeight="15" x14ac:dyDescent="0.25"/>
  <cols>
    <col min="1" max="1" width="60.42578125" bestFit="1" customWidth="1"/>
    <col min="2" max="2" width="19.28515625" bestFit="1" customWidth="1"/>
    <col min="3" max="3" width="52.140625" customWidth="1"/>
    <col min="4" max="4" width="63.42578125" style="53" customWidth="1"/>
  </cols>
  <sheetData>
    <row r="1" spans="1:4" x14ac:dyDescent="0.25">
      <c r="A1" s="4" t="s">
        <v>18</v>
      </c>
      <c r="B1" s="4" t="s">
        <v>19</v>
      </c>
      <c r="C1" s="4" t="s">
        <v>20</v>
      </c>
      <c r="D1" s="50" t="s">
        <v>258</v>
      </c>
    </row>
    <row r="2" spans="1:4" x14ac:dyDescent="0.25">
      <c r="A2" s="3" t="s">
        <v>21</v>
      </c>
      <c r="B2" s="49" t="s">
        <v>22</v>
      </c>
      <c r="D2" s="51" t="s">
        <v>259</v>
      </c>
    </row>
    <row r="3" spans="1:4" ht="25.5" customHeight="1" x14ac:dyDescent="0.25">
      <c r="A3" s="3" t="s">
        <v>23</v>
      </c>
      <c r="B3" s="49" t="s">
        <v>22</v>
      </c>
      <c r="D3" s="51" t="s">
        <v>260</v>
      </c>
    </row>
    <row r="4" spans="1:4" ht="25.5" customHeight="1" x14ac:dyDescent="0.25">
      <c r="A4" s="3" t="s">
        <v>24</v>
      </c>
      <c r="B4" s="49" t="s">
        <v>22</v>
      </c>
      <c r="D4" s="51"/>
    </row>
    <row r="5" spans="1:4" ht="25.5" customHeight="1" x14ac:dyDescent="0.25">
      <c r="A5" s="3" t="s">
        <v>25</v>
      </c>
      <c r="B5" s="49" t="s">
        <v>22</v>
      </c>
      <c r="D5" s="51"/>
    </row>
    <row r="6" spans="1:4" ht="25.5" customHeight="1" x14ac:dyDescent="0.25">
      <c r="A6" s="3" t="s">
        <v>26</v>
      </c>
      <c r="B6" s="49" t="s">
        <v>22</v>
      </c>
      <c r="D6" s="51" t="s">
        <v>261</v>
      </c>
    </row>
    <row r="7" spans="1:4" ht="25.5" customHeight="1" x14ac:dyDescent="0.25">
      <c r="A7" s="3" t="s">
        <v>27</v>
      </c>
      <c r="B7" s="49" t="s">
        <v>22</v>
      </c>
      <c r="D7" s="51" t="s">
        <v>262</v>
      </c>
    </row>
    <row r="8" spans="1:4" ht="25.5" customHeight="1" x14ac:dyDescent="0.25">
      <c r="A8" s="3" t="s">
        <v>28</v>
      </c>
      <c r="B8" s="49" t="s">
        <v>22</v>
      </c>
      <c r="D8" s="51"/>
    </row>
    <row r="9" spans="1:4" ht="25.5" customHeight="1" x14ac:dyDescent="0.25">
      <c r="A9" s="3" t="s">
        <v>29</v>
      </c>
      <c r="B9" s="49" t="s">
        <v>30</v>
      </c>
      <c r="D9" s="51"/>
    </row>
    <row r="10" spans="1:4" ht="25.5" customHeight="1" x14ac:dyDescent="0.25">
      <c r="A10" s="3" t="s">
        <v>263</v>
      </c>
      <c r="B10" s="49" t="s">
        <v>30</v>
      </c>
      <c r="D10" s="51"/>
    </row>
    <row r="11" spans="1:4" ht="25.5" customHeight="1" x14ac:dyDescent="0.25">
      <c r="A11" s="3" t="s">
        <v>264</v>
      </c>
      <c r="B11" s="49" t="s">
        <v>30</v>
      </c>
      <c r="D11" s="51"/>
    </row>
    <row r="12" spans="1:4" ht="25.5" customHeight="1" x14ac:dyDescent="0.25">
      <c r="A12" s="3" t="s">
        <v>31</v>
      </c>
      <c r="B12" s="49" t="s">
        <v>32</v>
      </c>
      <c r="D12" s="51"/>
    </row>
    <row r="13" spans="1:4" ht="25.5" customHeight="1" x14ac:dyDescent="0.25">
      <c r="A13" s="3" t="s">
        <v>33</v>
      </c>
      <c r="B13" s="49" t="s">
        <v>32</v>
      </c>
      <c r="D13" s="51"/>
    </row>
    <row r="14" spans="1:4" ht="25.5" customHeight="1" x14ac:dyDescent="0.25">
      <c r="A14" s="3" t="s">
        <v>34</v>
      </c>
      <c r="B14" s="49" t="s">
        <v>32</v>
      </c>
      <c r="D14" s="51" t="s">
        <v>134</v>
      </c>
    </row>
    <row r="15" spans="1:4" ht="25.5" customHeight="1" x14ac:dyDescent="0.25">
      <c r="A15" s="3" t="s">
        <v>35</v>
      </c>
      <c r="B15" s="49" t="s">
        <v>32</v>
      </c>
      <c r="D15" s="51"/>
    </row>
    <row r="16" spans="1:4" ht="25.5" customHeight="1" x14ac:dyDescent="0.25">
      <c r="A16" s="3" t="s">
        <v>36</v>
      </c>
      <c r="B16" s="49" t="s">
        <v>32</v>
      </c>
      <c r="D16" s="51"/>
    </row>
    <row r="17" spans="1:4" ht="25.5" customHeight="1" x14ac:dyDescent="0.25">
      <c r="A17" s="3" t="s">
        <v>127</v>
      </c>
      <c r="B17" s="49" t="s">
        <v>32</v>
      </c>
      <c r="D17" s="51"/>
    </row>
    <row r="18" spans="1:4" s="44" customFormat="1" ht="37.15" customHeight="1" x14ac:dyDescent="0.25">
      <c r="A18" s="3" t="s">
        <v>37</v>
      </c>
      <c r="B18" s="49" t="s">
        <v>22</v>
      </c>
      <c r="C18"/>
      <c r="D18" s="52" t="s">
        <v>265</v>
      </c>
    </row>
    <row r="19" spans="1:4" ht="25.5" customHeight="1" x14ac:dyDescent="0.25">
      <c r="A19" s="3" t="s">
        <v>38</v>
      </c>
      <c r="B19" s="49" t="s">
        <v>30</v>
      </c>
      <c r="D19" s="51" t="s">
        <v>255</v>
      </c>
    </row>
    <row r="20" spans="1:4" ht="34.15" customHeight="1" x14ac:dyDescent="0.25">
      <c r="A20" s="3" t="s">
        <v>39</v>
      </c>
      <c r="B20" s="49" t="s">
        <v>22</v>
      </c>
      <c r="D20" s="51" t="s">
        <v>255</v>
      </c>
    </row>
    <row r="21" spans="1:4" ht="25.5" customHeight="1" x14ac:dyDescent="0.25">
      <c r="A21" s="3" t="s">
        <v>40</v>
      </c>
      <c r="B21" s="49" t="s">
        <v>32</v>
      </c>
      <c r="D21" s="51"/>
    </row>
    <row r="22" spans="1:4" ht="25.5" customHeight="1" x14ac:dyDescent="0.25">
      <c r="A22" s="3" t="s">
        <v>128</v>
      </c>
      <c r="B22" s="49" t="s">
        <v>32</v>
      </c>
      <c r="D22" s="51"/>
    </row>
    <row r="23" spans="1:4" ht="25.5" customHeight="1" x14ac:dyDescent="0.25">
      <c r="A23" s="3" t="s">
        <v>41</v>
      </c>
      <c r="B23" s="49" t="s">
        <v>30</v>
      </c>
      <c r="D23" s="51" t="s">
        <v>256</v>
      </c>
    </row>
    <row r="24" spans="1:4" ht="25.5" customHeight="1" x14ac:dyDescent="0.25">
      <c r="A24" s="3" t="s">
        <v>42</v>
      </c>
      <c r="B24" s="49" t="s">
        <v>22</v>
      </c>
      <c r="D24" s="51" t="s">
        <v>256</v>
      </c>
    </row>
    <row r="25" spans="1:4" ht="25.5" customHeight="1" x14ac:dyDescent="0.25">
      <c r="A25" s="3" t="s">
        <v>43</v>
      </c>
      <c r="B25" s="49" t="s">
        <v>32</v>
      </c>
      <c r="D25" s="51"/>
    </row>
    <row r="26" spans="1:4" ht="25.5" customHeight="1" x14ac:dyDescent="0.25">
      <c r="A26" s="3" t="s">
        <v>129</v>
      </c>
      <c r="B26" s="49" t="s">
        <v>32</v>
      </c>
      <c r="D26" s="51"/>
    </row>
    <row r="27" spans="1:4" ht="25.5" customHeight="1" x14ac:dyDescent="0.25">
      <c r="A27" s="3" t="s">
        <v>131</v>
      </c>
      <c r="B27" s="49" t="s">
        <v>32</v>
      </c>
      <c r="D27" s="51"/>
    </row>
    <row r="28" spans="1:4" ht="25.5" customHeight="1" x14ac:dyDescent="0.25">
      <c r="A28" s="3" t="s">
        <v>132</v>
      </c>
      <c r="B28" s="49" t="s">
        <v>32</v>
      </c>
      <c r="D28" s="51"/>
    </row>
    <row r="29" spans="1:4" ht="25.5" customHeight="1" x14ac:dyDescent="0.25">
      <c r="A29" s="3" t="s">
        <v>130</v>
      </c>
      <c r="B29" s="49" t="s">
        <v>32</v>
      </c>
      <c r="D29" s="51"/>
    </row>
    <row r="30" spans="1:4" ht="25.5" customHeight="1" x14ac:dyDescent="0.25">
      <c r="A30" s="3" t="s">
        <v>133</v>
      </c>
      <c r="B30" s="49" t="s">
        <v>32</v>
      </c>
      <c r="D30" s="51"/>
    </row>
    <row r="31" spans="1:4" ht="25.5" customHeight="1" x14ac:dyDescent="0.25">
      <c r="A31" s="3" t="s">
        <v>44</v>
      </c>
      <c r="B31" s="49" t="s">
        <v>22</v>
      </c>
      <c r="D31" s="51"/>
    </row>
    <row r="32" spans="1:4" ht="25.5" customHeight="1" x14ac:dyDescent="0.25">
      <c r="A32" s="3" t="s">
        <v>45</v>
      </c>
      <c r="B32" s="49" t="s">
        <v>22</v>
      </c>
      <c r="D32" s="51"/>
    </row>
    <row r="33" spans="1:4" ht="25.5" customHeight="1" x14ac:dyDescent="0.25">
      <c r="A33" s="3" t="s">
        <v>46</v>
      </c>
      <c r="B33" s="49" t="s">
        <v>22</v>
      </c>
      <c r="D33" s="51"/>
    </row>
    <row r="34" spans="1:4" ht="25.5" customHeight="1" x14ac:dyDescent="0.25">
      <c r="A34" s="3" t="s">
        <v>47</v>
      </c>
      <c r="B34" s="49" t="s">
        <v>22</v>
      </c>
      <c r="D34" s="51"/>
    </row>
    <row r="35" spans="1:4" ht="25.5" customHeight="1" x14ac:dyDescent="0.25">
      <c r="A35" s="2"/>
    </row>
    <row r="39" spans="1:4" ht="18.75" x14ac:dyDescent="0.3">
      <c r="A39" s="5" t="s">
        <v>48</v>
      </c>
    </row>
    <row r="41" spans="1:4" ht="15.75" x14ac:dyDescent="0.25">
      <c r="A41" s="47" t="s">
        <v>49</v>
      </c>
      <c r="B41" s="28" t="s">
        <v>257</v>
      </c>
      <c r="C41" s="23" t="s">
        <v>50</v>
      </c>
    </row>
    <row r="42" spans="1:4" x14ac:dyDescent="0.25">
      <c r="A42" s="17" t="s">
        <v>51</v>
      </c>
      <c r="B42" s="21"/>
      <c r="C42" s="48">
        <f>IFERROR(B42/$B$47,)</f>
        <v>0</v>
      </c>
    </row>
    <row r="43" spans="1:4" ht="30" x14ac:dyDescent="0.25">
      <c r="A43" s="17" t="s">
        <v>52</v>
      </c>
      <c r="B43" s="21"/>
      <c r="C43" s="48">
        <f t="shared" ref="C43:C46" si="0">IFERROR(B43/$B$47,)</f>
        <v>0</v>
      </c>
    </row>
    <row r="44" spans="1:4" x14ac:dyDescent="0.25">
      <c r="A44" s="6" t="s">
        <v>53</v>
      </c>
      <c r="B44" s="22"/>
      <c r="C44" s="48">
        <f t="shared" si="0"/>
        <v>0</v>
      </c>
    </row>
    <row r="45" spans="1:4" ht="30" x14ac:dyDescent="0.25">
      <c r="A45" s="17" t="s">
        <v>54</v>
      </c>
      <c r="B45" s="21"/>
      <c r="C45" s="48">
        <f t="shared" si="0"/>
        <v>0</v>
      </c>
    </row>
    <row r="46" spans="1:4" ht="30.75" thickBot="1" x14ac:dyDescent="0.3">
      <c r="A46" s="17" t="s">
        <v>55</v>
      </c>
      <c r="B46" s="21"/>
      <c r="C46" s="48">
        <f t="shared" si="0"/>
        <v>0</v>
      </c>
    </row>
    <row r="47" spans="1:4" ht="15.75" thickTop="1" x14ac:dyDescent="0.25">
      <c r="A47" s="12" t="s">
        <v>56</v>
      </c>
      <c r="B47" s="14">
        <f>SUM(B42:B46)</f>
        <v>0</v>
      </c>
      <c r="C47" s="13">
        <v>1</v>
      </c>
    </row>
  </sheetData>
  <conditionalFormatting sqref="C42:C46">
    <cfRule type="colorScale" priority="1">
      <colorScale>
        <cfvo type="min"/>
        <cfvo type="max"/>
        <color rgb="FFFFEF9C"/>
        <color rgb="FF63BE7B"/>
      </colorScale>
    </cfRule>
  </conditionalFormatting>
  <pageMargins left="0.25" right="0.25" top="0.75" bottom="0.75" header="0.3" footer="0.3"/>
  <pageSetup paperSize="8" orientation="portrait" r:id="rId1"/>
  <ignoredErrors>
    <ignoredError sqref="C9:C11 C19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100-000000000000}">
          <x14:formula1>
            <xm:f>LISTES!$A$1:$A$5</xm:f>
          </x14:formula1>
          <xm:sqref>C9</xm:sqref>
        </x14:dataValidation>
        <x14:dataValidation type="list" showInputMessage="1" showErrorMessage="1" xr:uid="{EC801CC5-61E4-4B70-9190-9BB3628831BF}">
          <x14:formula1>
            <xm:f>LISTES!$C$1:$C$3</xm:f>
          </x14:formula1>
          <xm:sqref>C10</xm:sqref>
        </x14:dataValidation>
        <x14:dataValidation type="list" showInputMessage="1" showErrorMessage="1" xr:uid="{0555BC01-DE00-4439-81C7-43C9331C97A3}">
          <x14:formula1>
            <xm:f>LISTES!$D$1:$D$2</xm:f>
          </x14:formula1>
          <xm:sqref>C11 C19 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U24"/>
  <sheetViews>
    <sheetView showGridLines="0" workbookViewId="0">
      <pane xSplit="1" topLeftCell="B1" activePane="topRight" state="frozen"/>
      <selection activeCell="D1" sqref="D1:D1048576"/>
      <selection pane="topRight" activeCell="U29" sqref="U29"/>
    </sheetView>
  </sheetViews>
  <sheetFormatPr baseColWidth="10" defaultColWidth="8.7109375" defaultRowHeight="15" customHeight="1" x14ac:dyDescent="0.25"/>
  <cols>
    <col min="1" max="1" width="44" customWidth="1"/>
    <col min="2" max="2" width="16.85546875" bestFit="1" customWidth="1"/>
    <col min="3" max="5" width="16.85546875" customWidth="1"/>
    <col min="6" max="6" width="13.140625" bestFit="1" customWidth="1"/>
    <col min="7" max="7" width="18.42578125" bestFit="1" customWidth="1"/>
    <col min="9" max="9" width="19" customWidth="1"/>
    <col min="10" max="10" width="20.42578125" bestFit="1" customWidth="1"/>
    <col min="12" max="12" width="26.7109375" bestFit="1" customWidth="1"/>
    <col min="14" max="14" width="16.140625" bestFit="1" customWidth="1"/>
    <col min="15" max="20" width="16.140625" customWidth="1"/>
    <col min="21" max="21" width="42.42578125" customWidth="1"/>
  </cols>
  <sheetData>
    <row r="1" spans="1:21" x14ac:dyDescent="0.25">
      <c r="A1" t="s">
        <v>18</v>
      </c>
      <c r="B1" t="s">
        <v>19</v>
      </c>
      <c r="C1" t="s">
        <v>20</v>
      </c>
    </row>
    <row r="2" spans="1:21" x14ac:dyDescent="0.25">
      <c r="A2" t="s">
        <v>57</v>
      </c>
      <c r="B2" t="s">
        <v>22</v>
      </c>
    </row>
    <row r="3" spans="1:21" x14ac:dyDescent="0.25">
      <c r="A3" t="s">
        <v>58</v>
      </c>
      <c r="B3" t="s">
        <v>32</v>
      </c>
    </row>
    <row r="4" spans="1:21" x14ac:dyDescent="0.25">
      <c r="A4" t="s">
        <v>59</v>
      </c>
      <c r="B4" t="s">
        <v>32</v>
      </c>
    </row>
    <row r="5" spans="1:21" x14ac:dyDescent="0.25">
      <c r="A5" t="s">
        <v>60</v>
      </c>
      <c r="B5" t="s">
        <v>32</v>
      </c>
    </row>
    <row r="6" spans="1:21" x14ac:dyDescent="0.25">
      <c r="A6" t="s">
        <v>61</v>
      </c>
      <c r="B6" t="s">
        <v>32</v>
      </c>
    </row>
    <row r="7" spans="1:21" ht="45" x14ac:dyDescent="0.25">
      <c r="A7" s="1" t="s">
        <v>62</v>
      </c>
      <c r="B7" t="s">
        <v>22</v>
      </c>
    </row>
    <row r="9" spans="1:21" ht="18.75" x14ac:dyDescent="0.3">
      <c r="A9" s="5" t="s">
        <v>63</v>
      </c>
    </row>
    <row r="10" spans="1:21" x14ac:dyDescent="0.25">
      <c r="A10" s="33" t="s">
        <v>266</v>
      </c>
    </row>
    <row r="11" spans="1:21" ht="29.1" customHeight="1" x14ac:dyDescent="0.25">
      <c r="A11" s="112" t="s">
        <v>64</v>
      </c>
      <c r="B11" s="127" t="s">
        <v>65</v>
      </c>
      <c r="C11" s="128"/>
      <c r="D11" s="128"/>
      <c r="E11" s="128"/>
      <c r="F11" s="114" t="s">
        <v>50</v>
      </c>
      <c r="G11" s="116" t="s">
        <v>66</v>
      </c>
      <c r="H11" s="118" t="s">
        <v>50</v>
      </c>
      <c r="I11" s="110" t="s">
        <v>67</v>
      </c>
      <c r="J11" s="121" t="s">
        <v>68</v>
      </c>
      <c r="K11" s="123" t="s">
        <v>50</v>
      </c>
      <c r="L11" s="125" t="s">
        <v>69</v>
      </c>
      <c r="M11" s="123" t="s">
        <v>50</v>
      </c>
      <c r="N11" s="107" t="s">
        <v>70</v>
      </c>
      <c r="O11" s="108"/>
      <c r="P11" s="108"/>
      <c r="Q11" s="108"/>
      <c r="R11" s="108"/>
      <c r="S11" s="108"/>
      <c r="T11" s="109"/>
      <c r="U11" s="110" t="s">
        <v>267</v>
      </c>
    </row>
    <row r="12" spans="1:21" ht="45" x14ac:dyDescent="0.25">
      <c r="A12" s="113"/>
      <c r="B12" s="29" t="s">
        <v>71</v>
      </c>
      <c r="C12" s="26" t="s">
        <v>72</v>
      </c>
      <c r="D12" s="26" t="s">
        <v>73</v>
      </c>
      <c r="E12" s="26" t="s">
        <v>74</v>
      </c>
      <c r="F12" s="115"/>
      <c r="G12" s="117"/>
      <c r="H12" s="119"/>
      <c r="I12" s="120"/>
      <c r="J12" s="122"/>
      <c r="K12" s="124"/>
      <c r="L12" s="126"/>
      <c r="M12" s="124"/>
      <c r="N12" s="31" t="s">
        <v>75</v>
      </c>
      <c r="O12" s="81" t="s">
        <v>76</v>
      </c>
      <c r="P12" s="81" t="s">
        <v>77</v>
      </c>
      <c r="Q12" s="81" t="s">
        <v>78</v>
      </c>
      <c r="R12" s="81" t="s">
        <v>79</v>
      </c>
      <c r="S12" s="81" t="s">
        <v>80</v>
      </c>
      <c r="T12" s="82" t="s">
        <v>81</v>
      </c>
      <c r="U12" s="111"/>
    </row>
    <row r="13" spans="1:21" x14ac:dyDescent="0.25">
      <c r="A13" s="6" t="s">
        <v>82</v>
      </c>
      <c r="B13" s="21"/>
      <c r="C13" s="21"/>
      <c r="D13" s="21"/>
      <c r="E13" s="21"/>
      <c r="F13" s="54">
        <f>IFERROR((SUM(B13:E13)/$B$21),)</f>
        <v>0</v>
      </c>
      <c r="G13" s="57">
        <v>5</v>
      </c>
      <c r="H13" s="54">
        <f>(G13*$H$21)/$G$21</f>
        <v>0.19230769230769232</v>
      </c>
      <c r="I13" s="64"/>
      <c r="J13" s="69"/>
      <c r="K13" s="70">
        <f>IFERROR((J13*$K$21)/$J$21,)</f>
        <v>0</v>
      </c>
      <c r="L13" s="69"/>
      <c r="M13" s="73">
        <f>IFERROR((L13*$M$21)/$L$21,)</f>
        <v>0</v>
      </c>
      <c r="N13" s="83"/>
      <c r="O13" s="8"/>
      <c r="P13" s="8"/>
      <c r="Q13" s="8"/>
      <c r="R13" s="8"/>
      <c r="S13" s="8"/>
      <c r="T13" s="84"/>
      <c r="U13" s="71"/>
    </row>
    <row r="14" spans="1:21" x14ac:dyDescent="0.25">
      <c r="A14" s="6" t="s">
        <v>83</v>
      </c>
      <c r="B14" s="21"/>
      <c r="C14" s="21"/>
      <c r="D14" s="21"/>
      <c r="E14" s="21"/>
      <c r="F14" s="54">
        <f t="shared" ref="F14:F20" si="0">IFERROR((SUM(B14:E14)/$B$21),)</f>
        <v>0</v>
      </c>
      <c r="G14" s="58">
        <v>6</v>
      </c>
      <c r="H14" s="59">
        <f t="shared" ref="H14:H20" si="1">(G14*$H$21)/$G$21</f>
        <v>0.23076923076923078</v>
      </c>
      <c r="I14" s="64"/>
      <c r="J14" s="58"/>
      <c r="K14" s="71">
        <f t="shared" ref="K14:K20" si="2">IFERROR((J14*$K$21)/$J$21,)</f>
        <v>0</v>
      </c>
      <c r="L14" s="58"/>
      <c r="M14" s="48">
        <f t="shared" ref="M14:M20" si="3">IFERROR((L14*$M$21)/$L$21,)</f>
        <v>0</v>
      </c>
      <c r="N14" s="83"/>
      <c r="O14" s="8"/>
      <c r="P14" s="8"/>
      <c r="Q14" s="8"/>
      <c r="R14" s="8"/>
      <c r="S14" s="8"/>
      <c r="T14" s="84"/>
      <c r="U14" s="64"/>
    </row>
    <row r="15" spans="1:21" x14ac:dyDescent="0.25">
      <c r="A15" s="6" t="s">
        <v>84</v>
      </c>
      <c r="B15" s="22"/>
      <c r="C15" s="22"/>
      <c r="D15" s="22"/>
      <c r="E15" s="27"/>
      <c r="F15" s="54">
        <f t="shared" si="0"/>
        <v>0</v>
      </c>
      <c r="G15" s="60">
        <v>8</v>
      </c>
      <c r="H15" s="61">
        <f t="shared" si="1"/>
        <v>0.30769230769230771</v>
      </c>
      <c r="I15" s="65"/>
      <c r="J15" s="60"/>
      <c r="K15" s="71">
        <f t="shared" si="2"/>
        <v>0</v>
      </c>
      <c r="L15" s="60"/>
      <c r="M15" s="48">
        <f t="shared" si="3"/>
        <v>0</v>
      </c>
      <c r="N15" s="85"/>
      <c r="O15" s="25"/>
      <c r="P15" s="25"/>
      <c r="Q15" s="25"/>
      <c r="R15" s="25"/>
      <c r="S15" s="25"/>
      <c r="T15" s="84"/>
      <c r="U15" s="65"/>
    </row>
    <row r="16" spans="1:21" x14ac:dyDescent="0.25">
      <c r="A16" s="10" t="s">
        <v>85</v>
      </c>
      <c r="B16" s="21"/>
      <c r="C16" s="21"/>
      <c r="D16" s="22"/>
      <c r="E16" s="27"/>
      <c r="F16" s="54">
        <f t="shared" si="0"/>
        <v>0</v>
      </c>
      <c r="G16" s="58">
        <v>2</v>
      </c>
      <c r="H16" s="59">
        <f t="shared" si="1"/>
        <v>7.6923076923076927E-2</v>
      </c>
      <c r="I16" s="64"/>
      <c r="J16" s="58"/>
      <c r="K16" s="71">
        <f t="shared" si="2"/>
        <v>0</v>
      </c>
      <c r="L16" s="58"/>
      <c r="M16" s="48">
        <f t="shared" si="3"/>
        <v>0</v>
      </c>
      <c r="N16" s="83"/>
      <c r="O16" s="8"/>
      <c r="P16" s="8"/>
      <c r="Q16" s="8"/>
      <c r="R16" s="8"/>
      <c r="S16" s="8"/>
      <c r="T16" s="84"/>
      <c r="U16" s="64"/>
    </row>
    <row r="17" spans="1:21" x14ac:dyDescent="0.25">
      <c r="A17" s="10" t="s">
        <v>86</v>
      </c>
      <c r="B17" s="21"/>
      <c r="C17" s="22"/>
      <c r="D17" s="27"/>
      <c r="E17" s="27"/>
      <c r="F17" s="54">
        <f t="shared" si="0"/>
        <v>0</v>
      </c>
      <c r="G17" s="58">
        <v>1</v>
      </c>
      <c r="H17" s="59">
        <f t="shared" si="1"/>
        <v>3.8461538461538464E-2</v>
      </c>
      <c r="I17" s="64"/>
      <c r="J17" s="58"/>
      <c r="K17" s="71">
        <f t="shared" si="2"/>
        <v>0</v>
      </c>
      <c r="L17" s="58"/>
      <c r="M17" s="48">
        <f t="shared" si="3"/>
        <v>0</v>
      </c>
      <c r="N17" s="83"/>
      <c r="O17" s="8"/>
      <c r="P17" s="8"/>
      <c r="Q17" s="8"/>
      <c r="R17" s="8"/>
      <c r="S17" s="8"/>
      <c r="T17" s="84"/>
      <c r="U17" s="64"/>
    </row>
    <row r="18" spans="1:21" x14ac:dyDescent="0.25">
      <c r="A18" s="10" t="s">
        <v>87</v>
      </c>
      <c r="B18" s="21"/>
      <c r="C18" s="22"/>
      <c r="D18" s="27"/>
      <c r="E18" s="27"/>
      <c r="F18" s="54">
        <f t="shared" si="0"/>
        <v>0</v>
      </c>
      <c r="G18" s="58">
        <v>1</v>
      </c>
      <c r="H18" s="59">
        <f t="shared" si="1"/>
        <v>3.8461538461538464E-2</v>
      </c>
      <c r="I18" s="64"/>
      <c r="J18" s="58"/>
      <c r="K18" s="71">
        <f t="shared" si="2"/>
        <v>0</v>
      </c>
      <c r="L18" s="58"/>
      <c r="M18" s="48">
        <f t="shared" si="3"/>
        <v>0</v>
      </c>
      <c r="N18" s="86"/>
      <c r="O18" s="25"/>
      <c r="P18" s="25"/>
      <c r="Q18" s="25"/>
      <c r="R18" s="25"/>
      <c r="S18" s="25"/>
      <c r="T18" s="84"/>
      <c r="U18" s="64"/>
    </row>
    <row r="19" spans="1:21" x14ac:dyDescent="0.25">
      <c r="A19" s="10" t="s">
        <v>88</v>
      </c>
      <c r="B19" s="11"/>
      <c r="C19" s="27"/>
      <c r="D19" s="27"/>
      <c r="E19" s="27"/>
      <c r="F19" s="55"/>
      <c r="G19" s="58">
        <v>3</v>
      </c>
      <c r="H19" s="59">
        <f t="shared" si="1"/>
        <v>0.11538461538461539</v>
      </c>
      <c r="I19" s="64"/>
      <c r="J19" s="58"/>
      <c r="K19" s="71">
        <f t="shared" si="2"/>
        <v>0</v>
      </c>
      <c r="L19" s="58"/>
      <c r="M19" s="48">
        <f t="shared" si="3"/>
        <v>0</v>
      </c>
      <c r="N19" s="78"/>
      <c r="O19" s="79"/>
      <c r="P19" s="79"/>
      <c r="Q19" s="79"/>
      <c r="R19" s="79"/>
      <c r="S19" s="79"/>
      <c r="T19" s="87"/>
      <c r="U19" s="91"/>
    </row>
    <row r="20" spans="1:21" ht="15.75" thickBot="1" x14ac:dyDescent="0.3">
      <c r="A20" s="10" t="s">
        <v>89</v>
      </c>
      <c r="B20" s="24"/>
      <c r="C20" s="24"/>
      <c r="D20" s="24"/>
      <c r="E20" s="24"/>
      <c r="F20" s="54">
        <f t="shared" si="0"/>
        <v>0</v>
      </c>
      <c r="G20" s="67"/>
      <c r="H20" s="59">
        <f t="shared" si="1"/>
        <v>0</v>
      </c>
      <c r="I20" s="75"/>
      <c r="J20" s="68"/>
      <c r="K20" s="72">
        <f t="shared" si="2"/>
        <v>0</v>
      </c>
      <c r="L20" s="68"/>
      <c r="M20" s="48">
        <f t="shared" si="3"/>
        <v>0</v>
      </c>
      <c r="N20" s="76"/>
      <c r="O20" s="77"/>
      <c r="P20" s="77"/>
      <c r="Q20" s="77"/>
      <c r="R20" s="77"/>
      <c r="S20" s="77"/>
      <c r="T20" s="88"/>
      <c r="U20" s="88"/>
    </row>
    <row r="21" spans="1:21" ht="15.75" thickTop="1" x14ac:dyDescent="0.25">
      <c r="A21" s="12" t="s">
        <v>56</v>
      </c>
      <c r="B21" s="30">
        <f>SUM(B13:B20)</f>
        <v>0</v>
      </c>
      <c r="C21" s="30">
        <f t="shared" ref="C21:E21" si="4">SUM(C13:C20)</f>
        <v>0</v>
      </c>
      <c r="D21" s="30">
        <f t="shared" si="4"/>
        <v>0</v>
      </c>
      <c r="E21" s="30">
        <f t="shared" si="4"/>
        <v>0</v>
      </c>
      <c r="F21" s="56">
        <v>1</v>
      </c>
      <c r="G21" s="62">
        <f>SUM(G13:G20)</f>
        <v>26</v>
      </c>
      <c r="H21" s="63">
        <v>1</v>
      </c>
      <c r="I21" s="66"/>
      <c r="J21" s="62">
        <f>SUM(J13:J20)</f>
        <v>0</v>
      </c>
      <c r="K21" s="63">
        <v>1</v>
      </c>
      <c r="L21" s="62">
        <f>SUM(L13:L20)</f>
        <v>0</v>
      </c>
      <c r="M21" s="80">
        <v>1</v>
      </c>
      <c r="N21" s="74">
        <f>SUM(N13:N20)</f>
        <v>0</v>
      </c>
      <c r="O21" s="89">
        <f t="shared" ref="O21:T21" si="5">SUM(O13:O20)</f>
        <v>0</v>
      </c>
      <c r="P21" s="89">
        <f t="shared" si="5"/>
        <v>0</v>
      </c>
      <c r="Q21" s="89">
        <f t="shared" si="5"/>
        <v>0</v>
      </c>
      <c r="R21" s="89">
        <f t="shared" si="5"/>
        <v>0</v>
      </c>
      <c r="S21" s="89">
        <f t="shared" si="5"/>
        <v>0</v>
      </c>
      <c r="T21" s="90">
        <f t="shared" si="5"/>
        <v>0</v>
      </c>
      <c r="U21" s="66"/>
    </row>
    <row r="22" spans="1:21" x14ac:dyDescent="0.25"/>
    <row r="23" spans="1:21" x14ac:dyDescent="0.25"/>
    <row r="24" spans="1:21" x14ac:dyDescent="0.25"/>
  </sheetData>
  <mergeCells count="12">
    <mergeCell ref="N11:T11"/>
    <mergeCell ref="U11:U12"/>
    <mergeCell ref="A11:A12"/>
    <mergeCell ref="F11:F12"/>
    <mergeCell ref="G11:G12"/>
    <mergeCell ref="H11:H12"/>
    <mergeCell ref="I11:I12"/>
    <mergeCell ref="J11:J12"/>
    <mergeCell ref="K11:K12"/>
    <mergeCell ref="L11:L12"/>
    <mergeCell ref="M11:M12"/>
    <mergeCell ref="B11:E11"/>
  </mergeCells>
  <phoneticPr fontId="8" type="noConversion"/>
  <conditionalFormatting sqref="F13:F18 F20">
    <cfRule type="colorScale" priority="3">
      <colorScale>
        <cfvo type="min"/>
        <cfvo type="max"/>
        <color rgb="FFFFEF9C"/>
        <color rgb="FF63BE7B"/>
      </colorScale>
    </cfRule>
  </conditionalFormatting>
  <conditionalFormatting sqref="H13:H20">
    <cfRule type="colorScale" priority="2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52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H25"/>
  <sheetViews>
    <sheetView showGridLines="0" workbookViewId="0">
      <selection activeCell="C6" sqref="C6"/>
    </sheetView>
  </sheetViews>
  <sheetFormatPr baseColWidth="10" defaultColWidth="8.7109375" defaultRowHeight="15" x14ac:dyDescent="0.25"/>
  <cols>
    <col min="1" max="1" width="62.85546875" bestFit="1" customWidth="1"/>
    <col min="2" max="2" width="16.85546875" style="44" bestFit="1" customWidth="1"/>
    <col min="3" max="3" width="30.28515625" customWidth="1"/>
    <col min="4" max="4" width="10.42578125" bestFit="1" customWidth="1"/>
    <col min="6" max="6" width="11.7109375" customWidth="1"/>
    <col min="7" max="7" width="10.85546875" customWidth="1"/>
    <col min="8" max="8" width="32.28515625" customWidth="1"/>
  </cols>
  <sheetData>
    <row r="1" spans="1:8" s="44" customFormat="1" ht="37.15" customHeight="1" x14ac:dyDescent="0.25">
      <c r="A1" s="44" t="s">
        <v>18</v>
      </c>
      <c r="B1" s="44" t="s">
        <v>19</v>
      </c>
      <c r="C1" s="104" t="s">
        <v>90</v>
      </c>
    </row>
    <row r="2" spans="1:8" ht="30" x14ac:dyDescent="0.25">
      <c r="A2" s="1" t="s">
        <v>91</v>
      </c>
      <c r="B2" s="44" t="s">
        <v>22</v>
      </c>
    </row>
    <row r="3" spans="1:8" ht="30" x14ac:dyDescent="0.25">
      <c r="A3" s="1" t="s">
        <v>92</v>
      </c>
      <c r="B3" s="44" t="s">
        <v>22</v>
      </c>
    </row>
    <row r="4" spans="1:8" x14ac:dyDescent="0.25">
      <c r="A4" t="s">
        <v>93</v>
      </c>
      <c r="B4" s="44" t="s">
        <v>22</v>
      </c>
    </row>
    <row r="6" spans="1:8" x14ac:dyDescent="0.25">
      <c r="A6" s="1"/>
    </row>
    <row r="7" spans="1:8" x14ac:dyDescent="0.25">
      <c r="A7" s="1"/>
    </row>
    <row r="8" spans="1:8" ht="18.75" x14ac:dyDescent="0.3">
      <c r="A8" s="5" t="s">
        <v>94</v>
      </c>
    </row>
    <row r="10" spans="1:8" ht="36.950000000000003" customHeight="1" x14ac:dyDescent="0.25">
      <c r="A10" s="15" t="s">
        <v>95</v>
      </c>
      <c r="B10" s="16" t="s">
        <v>82</v>
      </c>
      <c r="C10" s="16" t="s">
        <v>83</v>
      </c>
      <c r="D10" s="16" t="s">
        <v>84</v>
      </c>
      <c r="E10" s="16" t="s">
        <v>86</v>
      </c>
      <c r="F10" s="16" t="s">
        <v>87</v>
      </c>
      <c r="G10" s="16" t="s">
        <v>88</v>
      </c>
      <c r="H10" s="16" t="s">
        <v>96</v>
      </c>
    </row>
    <row r="11" spans="1:8" ht="19.5" customHeight="1" x14ac:dyDescent="0.25">
      <c r="A11" s="17" t="s">
        <v>97</v>
      </c>
      <c r="B11" s="105"/>
      <c r="C11" s="18"/>
      <c r="D11" s="18"/>
      <c r="E11" s="19" t="b">
        <v>0</v>
      </c>
      <c r="F11" s="19" t="b">
        <v>0</v>
      </c>
      <c r="G11" s="19" t="b">
        <v>0</v>
      </c>
      <c r="H11" s="92"/>
    </row>
    <row r="12" spans="1:8" x14ac:dyDescent="0.25">
      <c r="A12" s="6" t="s">
        <v>98</v>
      </c>
      <c r="B12" s="93" t="b">
        <v>0</v>
      </c>
      <c r="C12" s="19" t="b">
        <v>0</v>
      </c>
      <c r="D12" s="19" t="b">
        <v>0</v>
      </c>
      <c r="E12" s="18"/>
      <c r="F12" s="18"/>
      <c r="G12" s="18"/>
      <c r="H12" s="92"/>
    </row>
    <row r="13" spans="1:8" x14ac:dyDescent="0.25">
      <c r="A13" s="6" t="s">
        <v>99</v>
      </c>
      <c r="B13" s="94" t="b">
        <v>0</v>
      </c>
      <c r="C13" s="20" t="b">
        <v>0</v>
      </c>
      <c r="D13" s="20" t="b">
        <v>0</v>
      </c>
      <c r="E13" s="20" t="b">
        <v>0</v>
      </c>
      <c r="F13" s="20" t="b">
        <v>0</v>
      </c>
      <c r="G13" s="20" t="b">
        <v>0</v>
      </c>
      <c r="H13" s="92"/>
    </row>
    <row r="14" spans="1:8" x14ac:dyDescent="0.25">
      <c r="A14" s="10" t="s">
        <v>100</v>
      </c>
      <c r="B14" s="93" t="b">
        <v>0</v>
      </c>
      <c r="C14" s="19" t="b">
        <v>0</v>
      </c>
      <c r="D14" s="19" t="b">
        <v>0</v>
      </c>
      <c r="E14" s="19" t="b">
        <v>0</v>
      </c>
      <c r="F14" s="19" t="b">
        <v>0</v>
      </c>
      <c r="G14" s="19" t="b">
        <v>0</v>
      </c>
      <c r="H14" s="92"/>
    </row>
    <row r="15" spans="1:8" x14ac:dyDescent="0.25">
      <c r="A15" s="10" t="s">
        <v>101</v>
      </c>
      <c r="B15" s="93" t="b">
        <v>0</v>
      </c>
      <c r="C15" s="19" t="b">
        <v>0</v>
      </c>
      <c r="D15" s="19" t="b">
        <v>0</v>
      </c>
      <c r="E15" s="19" t="b">
        <v>0</v>
      </c>
      <c r="F15" s="19" t="b">
        <v>0</v>
      </c>
      <c r="G15" s="18"/>
      <c r="H15" s="92"/>
    </row>
    <row r="16" spans="1:8" x14ac:dyDescent="0.25">
      <c r="A16" s="10" t="s">
        <v>102</v>
      </c>
      <c r="B16" s="94"/>
      <c r="C16" s="20"/>
      <c r="D16" s="20"/>
      <c r="E16" s="20"/>
      <c r="F16" s="20"/>
      <c r="G16" s="18"/>
      <c r="H16" s="92"/>
    </row>
    <row r="17" spans="1:8" x14ac:dyDescent="0.25">
      <c r="A17" s="10" t="s">
        <v>103</v>
      </c>
      <c r="B17" s="94"/>
      <c r="C17" s="20"/>
      <c r="D17" s="20"/>
      <c r="E17" s="20"/>
      <c r="F17" s="20"/>
      <c r="G17" s="18"/>
      <c r="H17" s="92"/>
    </row>
    <row r="18" spans="1:8" x14ac:dyDescent="0.25">
      <c r="A18" s="10" t="s">
        <v>104</v>
      </c>
      <c r="B18" s="94" t="b">
        <v>0</v>
      </c>
      <c r="C18" s="20" t="b">
        <v>0</v>
      </c>
      <c r="D18" s="20" t="b">
        <v>0</v>
      </c>
      <c r="E18" s="20" t="b">
        <v>0</v>
      </c>
      <c r="F18" s="20" t="b">
        <v>0</v>
      </c>
      <c r="G18" s="18"/>
      <c r="H18" s="92"/>
    </row>
    <row r="19" spans="1:8" x14ac:dyDescent="0.25">
      <c r="A19" s="10" t="s">
        <v>105</v>
      </c>
      <c r="B19" s="94" t="b">
        <v>0</v>
      </c>
      <c r="C19" s="20" t="b">
        <v>0</v>
      </c>
      <c r="D19" s="20" t="b">
        <v>0</v>
      </c>
      <c r="E19" s="20" t="b">
        <v>0</v>
      </c>
      <c r="F19" s="20" t="b">
        <v>0</v>
      </c>
      <c r="G19" s="18"/>
      <c r="H19" s="92"/>
    </row>
    <row r="20" spans="1:8" x14ac:dyDescent="0.25">
      <c r="A20" s="10" t="s">
        <v>106</v>
      </c>
      <c r="B20" s="94" t="b">
        <v>0</v>
      </c>
      <c r="C20" s="20" t="b">
        <v>0</v>
      </c>
      <c r="D20" s="20" t="b">
        <v>0</v>
      </c>
      <c r="E20" s="20" t="b">
        <v>0</v>
      </c>
      <c r="F20" s="20" t="b">
        <v>0</v>
      </c>
      <c r="G20" s="18"/>
      <c r="H20" s="92"/>
    </row>
    <row r="21" spans="1:8" x14ac:dyDescent="0.25">
      <c r="A21" s="10" t="s">
        <v>107</v>
      </c>
      <c r="B21" s="94" t="b">
        <v>0</v>
      </c>
      <c r="C21" s="20" t="b">
        <v>0</v>
      </c>
      <c r="D21" s="20" t="b">
        <v>0</v>
      </c>
      <c r="E21" s="20" t="b">
        <v>0</v>
      </c>
      <c r="F21" s="20" t="b">
        <v>0</v>
      </c>
      <c r="G21" s="18"/>
      <c r="H21" s="92"/>
    </row>
    <row r="22" spans="1:8" x14ac:dyDescent="0.25">
      <c r="A22" s="10" t="s">
        <v>108</v>
      </c>
      <c r="B22" s="93" t="b">
        <v>0</v>
      </c>
      <c r="C22" s="19" t="b">
        <v>0</v>
      </c>
      <c r="D22" s="19" t="b">
        <v>0</v>
      </c>
      <c r="E22" s="19" t="b">
        <v>0</v>
      </c>
      <c r="F22" s="19" t="b">
        <v>0</v>
      </c>
      <c r="G22" s="19" t="b">
        <v>0</v>
      </c>
      <c r="H22" s="92"/>
    </row>
    <row r="23" spans="1:8" x14ac:dyDescent="0.25">
      <c r="A23" s="10" t="s">
        <v>109</v>
      </c>
      <c r="B23" s="93" t="b">
        <v>0</v>
      </c>
      <c r="C23" s="19" t="b">
        <v>0</v>
      </c>
      <c r="D23" s="19" t="b">
        <v>0</v>
      </c>
      <c r="E23" s="19" t="b">
        <v>0</v>
      </c>
      <c r="F23" s="19" t="b">
        <v>0</v>
      </c>
      <c r="G23" s="19" t="b">
        <v>0</v>
      </c>
      <c r="H23" s="92"/>
    </row>
    <row r="24" spans="1:8" x14ac:dyDescent="0.25">
      <c r="A24" s="10" t="s">
        <v>110</v>
      </c>
      <c r="B24" s="93" t="b">
        <v>0</v>
      </c>
      <c r="C24" s="19" t="b">
        <v>0</v>
      </c>
      <c r="D24" s="19" t="b">
        <v>0</v>
      </c>
      <c r="E24" s="19" t="b">
        <v>0</v>
      </c>
      <c r="F24" s="19" t="b">
        <v>0</v>
      </c>
      <c r="G24" s="19" t="b">
        <v>0</v>
      </c>
      <c r="H24" s="92"/>
    </row>
    <row r="25" spans="1:8" x14ac:dyDescent="0.25">
      <c r="A25" s="10" t="s">
        <v>111</v>
      </c>
      <c r="B25" s="106"/>
      <c r="C25" s="7"/>
      <c r="D25" s="7"/>
      <c r="E25" s="7"/>
      <c r="F25" s="7"/>
      <c r="G25" s="7"/>
      <c r="H25" s="92"/>
    </row>
  </sheetData>
  <pageMargins left="0.25" right="0.25" top="0.75" bottom="0.75" header="0.3" footer="0.3"/>
  <pageSetup paperSize="8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C21"/>
  <sheetViews>
    <sheetView showGridLines="0" workbookViewId="0">
      <selection activeCell="C2" sqref="C2"/>
    </sheetView>
  </sheetViews>
  <sheetFormatPr baseColWidth="10" defaultColWidth="8.7109375" defaultRowHeight="15" x14ac:dyDescent="0.25"/>
  <cols>
    <col min="1" max="1" width="42.5703125" customWidth="1"/>
    <col min="2" max="2" width="16.85546875" style="44" bestFit="1" customWidth="1"/>
    <col min="3" max="3" width="34.42578125" customWidth="1"/>
  </cols>
  <sheetData>
    <row r="1" spans="1:3" x14ac:dyDescent="0.25">
      <c r="A1" t="s">
        <v>18</v>
      </c>
      <c r="B1" s="44" t="s">
        <v>19</v>
      </c>
      <c r="C1" t="s">
        <v>20</v>
      </c>
    </row>
    <row r="2" spans="1:3" ht="54.6" customHeight="1" x14ac:dyDescent="0.25">
      <c r="A2" s="3" t="s">
        <v>112</v>
      </c>
      <c r="B2" s="44" t="s">
        <v>22</v>
      </c>
    </row>
    <row r="3" spans="1:3" x14ac:dyDescent="0.25">
      <c r="A3" s="3" t="s">
        <v>113</v>
      </c>
      <c r="B3" s="44" t="s">
        <v>32</v>
      </c>
    </row>
    <row r="4" spans="1:3" ht="38.1" customHeight="1" x14ac:dyDescent="0.25">
      <c r="A4" s="3" t="s">
        <v>114</v>
      </c>
      <c r="B4" s="44" t="s">
        <v>22</v>
      </c>
    </row>
    <row r="5" spans="1:3" ht="53.45" customHeight="1" x14ac:dyDescent="0.25">
      <c r="A5" s="3" t="s">
        <v>115</v>
      </c>
      <c r="B5" s="44" t="s">
        <v>22</v>
      </c>
    </row>
    <row r="6" spans="1:3" ht="51.6" customHeight="1" x14ac:dyDescent="0.25">
      <c r="A6" s="3" t="s">
        <v>116</v>
      </c>
      <c r="B6" s="44" t="s">
        <v>22</v>
      </c>
    </row>
    <row r="7" spans="1:3" ht="45.95" customHeight="1" x14ac:dyDescent="0.25">
      <c r="A7" s="3" t="s">
        <v>117</v>
      </c>
      <c r="B7" s="44" t="s">
        <v>22</v>
      </c>
    </row>
    <row r="8" spans="1:3" ht="38.25" x14ac:dyDescent="0.25">
      <c r="A8" s="3" t="s">
        <v>118</v>
      </c>
      <c r="B8" s="44" t="s">
        <v>22</v>
      </c>
    </row>
    <row r="9" spans="1:3" ht="25.5" x14ac:dyDescent="0.25">
      <c r="A9" s="3" t="s">
        <v>119</v>
      </c>
      <c r="B9" s="44" t="s">
        <v>22</v>
      </c>
    </row>
    <row r="10" spans="1:3" x14ac:dyDescent="0.25">
      <c r="A10" s="2"/>
    </row>
    <row r="11" spans="1:3" x14ac:dyDescent="0.25">
      <c r="A11" s="2"/>
    </row>
    <row r="12" spans="1:3" ht="18.75" x14ac:dyDescent="0.3">
      <c r="A12" s="5" t="s">
        <v>120</v>
      </c>
    </row>
    <row r="13" spans="1:3" x14ac:dyDescent="0.25">
      <c r="A13" s="2"/>
    </row>
    <row r="14" spans="1:3" ht="45" x14ac:dyDescent="0.25">
      <c r="A14" s="96" t="s">
        <v>121</v>
      </c>
      <c r="B14" s="95" t="s">
        <v>122</v>
      </c>
      <c r="C14" s="16" t="s">
        <v>123</v>
      </c>
    </row>
    <row r="15" spans="1:3" x14ac:dyDescent="0.25">
      <c r="A15" s="97" t="s">
        <v>4</v>
      </c>
      <c r="B15" s="100" t="b">
        <v>0</v>
      </c>
      <c r="C15" s="7"/>
    </row>
    <row r="16" spans="1:3" x14ac:dyDescent="0.25">
      <c r="A16" s="98" t="s">
        <v>9</v>
      </c>
      <c r="B16" s="100" t="b">
        <v>0</v>
      </c>
      <c r="C16" s="7"/>
    </row>
    <row r="17" spans="1:3" x14ac:dyDescent="0.25">
      <c r="A17" s="98" t="s">
        <v>13</v>
      </c>
      <c r="B17" s="101" t="b">
        <v>0</v>
      </c>
      <c r="C17" s="9"/>
    </row>
    <row r="18" spans="1:3" x14ac:dyDescent="0.25">
      <c r="A18" s="99" t="s">
        <v>15</v>
      </c>
      <c r="B18" s="101" t="b">
        <v>0</v>
      </c>
      <c r="C18" s="9"/>
    </row>
    <row r="19" spans="1:3" x14ac:dyDescent="0.25">
      <c r="A19" s="99" t="s">
        <v>16</v>
      </c>
      <c r="B19" s="101" t="b">
        <v>0</v>
      </c>
      <c r="C19" s="9"/>
    </row>
    <row r="20" spans="1:3" x14ac:dyDescent="0.25">
      <c r="A20" s="99" t="s">
        <v>17</v>
      </c>
      <c r="B20" s="100" t="b">
        <v>0</v>
      </c>
      <c r="C20" s="7"/>
    </row>
    <row r="21" spans="1:3" x14ac:dyDescent="0.25">
      <c r="A21" s="129" t="s">
        <v>124</v>
      </c>
      <c r="B21" s="130"/>
      <c r="C21" s="32">
        <f>SUM(C15:C20)</f>
        <v>0</v>
      </c>
    </row>
  </sheetData>
  <mergeCells count="1">
    <mergeCell ref="A21:B21"/>
  </mergeCells>
  <pageMargins left="0.25" right="0.25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  <pageSetUpPr fitToPage="1"/>
  </sheetPr>
  <dimension ref="A1:C26"/>
  <sheetViews>
    <sheetView workbookViewId="0">
      <selection activeCell="C2" sqref="C2"/>
    </sheetView>
  </sheetViews>
  <sheetFormatPr baseColWidth="10" defaultColWidth="8.7109375" defaultRowHeight="15" x14ac:dyDescent="0.25"/>
  <cols>
    <col min="1" max="1" width="43.7109375" style="44" customWidth="1"/>
    <col min="2" max="2" width="16.85546875" style="44" customWidth="1"/>
    <col min="3" max="3" width="63.85546875" style="44" customWidth="1"/>
    <col min="4" max="16384" width="8.7109375" style="44"/>
  </cols>
  <sheetData>
    <row r="1" spans="1:3" x14ac:dyDescent="0.25">
      <c r="A1" s="44" t="s">
        <v>18</v>
      </c>
      <c r="B1" s="44" t="s">
        <v>19</v>
      </c>
      <c r="C1" s="44" t="s">
        <v>253</v>
      </c>
    </row>
    <row r="2" spans="1:3" ht="137.44999999999999" customHeight="1" x14ac:dyDescent="0.25">
      <c r="A2" s="45" t="s">
        <v>125</v>
      </c>
      <c r="B2" s="44" t="s">
        <v>269</v>
      </c>
      <c r="C2" s="103">
        <f>Table_Plan_d_action[[#This Row],[Réponse]]</f>
        <v>0</v>
      </c>
    </row>
    <row r="3" spans="1:3" ht="137.44999999999999" customHeight="1" x14ac:dyDescent="0.25">
      <c r="A3" s="45" t="s">
        <v>126</v>
      </c>
      <c r="B3" s="44" t="s">
        <v>269</v>
      </c>
      <c r="C3" s="103">
        <f>Besoins!C2</f>
        <v>0</v>
      </c>
    </row>
    <row r="4" spans="1:3" ht="137.44999999999999" customHeight="1" x14ac:dyDescent="0.25">
      <c r="A4" s="102" t="s">
        <v>268</v>
      </c>
      <c r="B4" s="44" t="s">
        <v>270</v>
      </c>
      <c r="C4" s="104"/>
    </row>
    <row r="24" s="44" customFormat="1" ht="14.45" customHeight="1" x14ac:dyDescent="0.25"/>
    <row r="25" s="44" customFormat="1" ht="14.45" customHeight="1" x14ac:dyDescent="0.25"/>
    <row r="26" s="44" customFormat="1" ht="14.45" customHeight="1" x14ac:dyDescent="0.25"/>
  </sheetData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90E7-6AF2-455C-BDE2-6516786201ED}">
  <sheetPr>
    <tabColor theme="3"/>
  </sheetPr>
  <dimension ref="B2"/>
  <sheetViews>
    <sheetView showGridLines="0" workbookViewId="0">
      <selection activeCell="D10" sqref="D10"/>
    </sheetView>
  </sheetViews>
  <sheetFormatPr baseColWidth="10" defaultRowHeight="15" x14ac:dyDescent="0.25"/>
  <sheetData>
    <row r="2" spans="2:2" x14ac:dyDescent="0.25">
      <c r="B2" s="46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9804-3863-4B85-9767-9CC6B6FDD388}">
  <sheetPr>
    <tabColor theme="4"/>
    <outlinePr summaryBelow="0"/>
  </sheetPr>
  <dimension ref="A1:K47"/>
  <sheetViews>
    <sheetView workbookViewId="0">
      <selection activeCell="A7" sqref="A7:K7"/>
    </sheetView>
  </sheetViews>
  <sheetFormatPr baseColWidth="10" defaultColWidth="8.85546875" defaultRowHeight="15" x14ac:dyDescent="0.25"/>
  <cols>
    <col min="1" max="1" width="11.7109375" customWidth="1"/>
    <col min="2" max="2" width="25" customWidth="1"/>
    <col min="3" max="3" width="11.7109375" customWidth="1"/>
    <col min="4" max="4" width="13.28515625" customWidth="1"/>
    <col min="5" max="5" width="8.28515625" customWidth="1"/>
    <col min="6" max="6" width="13.28515625" customWidth="1"/>
    <col min="7" max="7" width="41.7109375" customWidth="1"/>
    <col min="8" max="8" width="11.7109375" customWidth="1"/>
    <col min="9" max="9" width="13.28515625" customWidth="1"/>
    <col min="10" max="10" width="11.7109375" customWidth="1"/>
    <col min="11" max="11" width="38.28515625" customWidth="1"/>
  </cols>
  <sheetData>
    <row r="1" spans="1:11" ht="13.15" customHeight="1" x14ac:dyDescent="0.25">
      <c r="A1" s="132" t="s">
        <v>135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3.15" customHeight="1" x14ac:dyDescent="0.25">
      <c r="A2" s="133" t="s">
        <v>136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3.15" customHeight="1" x14ac:dyDescent="0.25">
      <c r="A3" s="131" t="s">
        <v>137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13.15" customHeight="1" x14ac:dyDescent="0.25">
      <c r="A4" s="133" t="s">
        <v>138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3.15" customHeight="1" x14ac:dyDescent="0.25">
      <c r="A5" s="133" t="s">
        <v>139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ht="13.15" customHeight="1" x14ac:dyDescent="0.25">
      <c r="A6" s="34" t="s">
        <v>140</v>
      </c>
      <c r="B6" s="134" t="s">
        <v>141</v>
      </c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3.15" customHeight="1" x14ac:dyDescent="0.2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</row>
    <row r="8" spans="1:11" ht="13.15" customHeight="1" x14ac:dyDescent="0.25">
      <c r="A8" s="35"/>
      <c r="B8" s="36" t="s">
        <v>142</v>
      </c>
      <c r="C8" s="36"/>
      <c r="D8" s="36"/>
      <c r="E8" s="34"/>
      <c r="F8" s="34"/>
      <c r="G8" s="34"/>
      <c r="H8" s="34"/>
      <c r="I8" s="34"/>
      <c r="J8" s="34"/>
      <c r="K8" s="34"/>
    </row>
    <row r="9" spans="1:11" ht="13.1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25.9" customHeight="1" x14ac:dyDescent="0.25">
      <c r="A10" s="37" t="s">
        <v>143</v>
      </c>
      <c r="B10" s="37" t="s">
        <v>144</v>
      </c>
      <c r="C10" s="37" t="s">
        <v>145</v>
      </c>
      <c r="D10" s="37" t="s">
        <v>146</v>
      </c>
      <c r="E10" s="37" t="s">
        <v>147</v>
      </c>
      <c r="F10" s="37" t="s">
        <v>148</v>
      </c>
      <c r="G10" s="37" t="s">
        <v>149</v>
      </c>
      <c r="H10" s="37" t="s">
        <v>150</v>
      </c>
      <c r="I10" s="37" t="s">
        <v>151</v>
      </c>
      <c r="J10" s="37" t="s">
        <v>152</v>
      </c>
      <c r="K10" s="38"/>
    </row>
    <row r="11" spans="1:11" ht="16.149999999999999" customHeight="1" x14ac:dyDescent="0.25">
      <c r="A11" s="39" t="s">
        <v>153</v>
      </c>
      <c r="B11" s="40" t="s">
        <v>154</v>
      </c>
      <c r="C11" s="39" t="s">
        <v>155</v>
      </c>
      <c r="D11" s="39" t="s">
        <v>156</v>
      </c>
      <c r="E11" s="39" t="s">
        <v>157</v>
      </c>
      <c r="F11" s="39" t="s">
        <v>158</v>
      </c>
      <c r="G11" s="40" t="s">
        <v>159</v>
      </c>
      <c r="H11" s="41">
        <v>1745</v>
      </c>
      <c r="I11" s="41">
        <v>57</v>
      </c>
      <c r="J11" s="41">
        <v>1802</v>
      </c>
      <c r="K11" s="38"/>
    </row>
    <row r="12" spans="1:11" ht="16.149999999999999" customHeight="1" x14ac:dyDescent="0.25">
      <c r="A12" s="37" t="s">
        <v>153</v>
      </c>
      <c r="B12" s="42" t="s">
        <v>154</v>
      </c>
      <c r="C12" s="37" t="s">
        <v>155</v>
      </c>
      <c r="D12" s="37" t="s">
        <v>160</v>
      </c>
      <c r="E12" s="37" t="s">
        <v>157</v>
      </c>
      <c r="F12" s="37" t="s">
        <v>161</v>
      </c>
      <c r="G12" s="42" t="s">
        <v>162</v>
      </c>
      <c r="H12" s="43">
        <v>8566</v>
      </c>
      <c r="I12" s="43">
        <v>314</v>
      </c>
      <c r="J12" s="43">
        <v>8880</v>
      </c>
      <c r="K12" s="38"/>
    </row>
    <row r="13" spans="1:11" ht="16.149999999999999" customHeight="1" x14ac:dyDescent="0.25">
      <c r="A13" s="37" t="s">
        <v>153</v>
      </c>
      <c r="B13" s="42" t="s">
        <v>154</v>
      </c>
      <c r="C13" s="37" t="s">
        <v>155</v>
      </c>
      <c r="D13" s="37" t="s">
        <v>156</v>
      </c>
      <c r="E13" s="37" t="s">
        <v>157</v>
      </c>
      <c r="F13" s="37" t="s">
        <v>163</v>
      </c>
      <c r="G13" s="42" t="s">
        <v>164</v>
      </c>
      <c r="H13" s="43">
        <v>10694</v>
      </c>
      <c r="I13" s="43">
        <v>260</v>
      </c>
      <c r="J13" s="43">
        <v>10954</v>
      </c>
      <c r="K13" s="38"/>
    </row>
    <row r="14" spans="1:11" ht="16.149999999999999" customHeight="1" x14ac:dyDescent="0.25">
      <c r="A14" s="37" t="s">
        <v>153</v>
      </c>
      <c r="B14" s="42" t="s">
        <v>154</v>
      </c>
      <c r="C14" s="37" t="s">
        <v>155</v>
      </c>
      <c r="D14" s="37" t="s">
        <v>160</v>
      </c>
      <c r="E14" s="37" t="s">
        <v>157</v>
      </c>
      <c r="F14" s="37" t="s">
        <v>165</v>
      </c>
      <c r="G14" s="42" t="s">
        <v>166</v>
      </c>
      <c r="H14" s="43">
        <v>17898</v>
      </c>
      <c r="I14" s="43">
        <v>413</v>
      </c>
      <c r="J14" s="43">
        <v>18311</v>
      </c>
      <c r="K14" s="38"/>
    </row>
    <row r="15" spans="1:11" ht="16.149999999999999" customHeight="1" x14ac:dyDescent="0.25">
      <c r="A15" s="37" t="s">
        <v>153</v>
      </c>
      <c r="B15" s="42" t="s">
        <v>154</v>
      </c>
      <c r="C15" s="37" t="s">
        <v>155</v>
      </c>
      <c r="D15" s="37" t="s">
        <v>156</v>
      </c>
      <c r="E15" s="37" t="s">
        <v>167</v>
      </c>
      <c r="F15" s="37" t="s">
        <v>168</v>
      </c>
      <c r="G15" s="42" t="s">
        <v>169</v>
      </c>
      <c r="H15" s="43">
        <v>19991</v>
      </c>
      <c r="I15" s="43">
        <v>293</v>
      </c>
      <c r="J15" s="43">
        <v>20284</v>
      </c>
      <c r="K15" s="38"/>
    </row>
    <row r="16" spans="1:11" ht="16.149999999999999" customHeight="1" x14ac:dyDescent="0.25">
      <c r="A16" s="37" t="s">
        <v>153</v>
      </c>
      <c r="B16" s="42" t="s">
        <v>154</v>
      </c>
      <c r="C16" s="37" t="s">
        <v>155</v>
      </c>
      <c r="D16" s="37" t="s">
        <v>170</v>
      </c>
      <c r="E16" s="37" t="s">
        <v>171</v>
      </c>
      <c r="F16" s="37" t="s">
        <v>172</v>
      </c>
      <c r="G16" s="42" t="s">
        <v>173</v>
      </c>
      <c r="H16" s="43">
        <v>20488</v>
      </c>
      <c r="I16" s="43">
        <v>329</v>
      </c>
      <c r="J16" s="43">
        <v>20817</v>
      </c>
      <c r="K16" s="38"/>
    </row>
    <row r="17" spans="1:11" ht="16.149999999999999" customHeight="1" x14ac:dyDescent="0.25">
      <c r="A17" s="37" t="s">
        <v>153</v>
      </c>
      <c r="B17" s="42" t="s">
        <v>154</v>
      </c>
      <c r="C17" s="37" t="s">
        <v>155</v>
      </c>
      <c r="D17" s="37" t="s">
        <v>170</v>
      </c>
      <c r="E17" s="37" t="s">
        <v>174</v>
      </c>
      <c r="F17" s="37" t="s">
        <v>175</v>
      </c>
      <c r="G17" s="42" t="s">
        <v>176</v>
      </c>
      <c r="H17" s="43">
        <v>20810</v>
      </c>
      <c r="I17" s="43">
        <v>306</v>
      </c>
      <c r="J17" s="43">
        <v>21116</v>
      </c>
      <c r="K17" s="38"/>
    </row>
    <row r="18" spans="1:11" ht="16.149999999999999" customHeight="1" x14ac:dyDescent="0.25">
      <c r="A18" s="37" t="s">
        <v>153</v>
      </c>
      <c r="B18" s="42" t="s">
        <v>154</v>
      </c>
      <c r="C18" s="37" t="s">
        <v>155</v>
      </c>
      <c r="D18" s="37" t="s">
        <v>156</v>
      </c>
      <c r="E18" s="37" t="s">
        <v>177</v>
      </c>
      <c r="F18" s="37" t="s">
        <v>178</v>
      </c>
      <c r="G18" s="42" t="s">
        <v>179</v>
      </c>
      <c r="H18" s="43">
        <v>22618</v>
      </c>
      <c r="I18" s="43">
        <v>331</v>
      </c>
      <c r="J18" s="43">
        <v>22949</v>
      </c>
      <c r="K18" s="38"/>
    </row>
    <row r="19" spans="1:11" ht="16.149999999999999" customHeight="1" x14ac:dyDescent="0.25">
      <c r="A19" s="37" t="s">
        <v>153</v>
      </c>
      <c r="B19" s="42" t="s">
        <v>154</v>
      </c>
      <c r="C19" s="37" t="s">
        <v>155</v>
      </c>
      <c r="D19" s="37" t="s">
        <v>170</v>
      </c>
      <c r="E19" s="37" t="s">
        <v>180</v>
      </c>
      <c r="F19" s="37" t="s">
        <v>181</v>
      </c>
      <c r="G19" s="42" t="s">
        <v>182</v>
      </c>
      <c r="H19" s="43">
        <v>24772</v>
      </c>
      <c r="I19" s="43">
        <v>196</v>
      </c>
      <c r="J19" s="43">
        <v>24968</v>
      </c>
      <c r="K19" s="38"/>
    </row>
    <row r="20" spans="1:11" ht="16.149999999999999" customHeight="1" x14ac:dyDescent="0.25">
      <c r="A20" s="37" t="s">
        <v>153</v>
      </c>
      <c r="B20" s="42" t="s">
        <v>154</v>
      </c>
      <c r="C20" s="37" t="s">
        <v>155</v>
      </c>
      <c r="D20" s="37" t="s">
        <v>160</v>
      </c>
      <c r="E20" s="37" t="s">
        <v>183</v>
      </c>
      <c r="F20" s="37" t="s">
        <v>184</v>
      </c>
      <c r="G20" s="42" t="s">
        <v>185</v>
      </c>
      <c r="H20" s="43">
        <v>25371</v>
      </c>
      <c r="I20" s="43">
        <v>65</v>
      </c>
      <c r="J20" s="43">
        <v>25436</v>
      </c>
      <c r="K20" s="38"/>
    </row>
    <row r="21" spans="1:11" ht="16.149999999999999" customHeight="1" x14ac:dyDescent="0.25">
      <c r="A21" s="37" t="s">
        <v>153</v>
      </c>
      <c r="B21" s="42" t="s">
        <v>154</v>
      </c>
      <c r="C21" s="37" t="s">
        <v>155</v>
      </c>
      <c r="D21" s="37" t="s">
        <v>156</v>
      </c>
      <c r="E21" s="37" t="s">
        <v>186</v>
      </c>
      <c r="F21" s="37" t="s">
        <v>187</v>
      </c>
      <c r="G21" s="42" t="s">
        <v>188</v>
      </c>
      <c r="H21" s="43">
        <v>28014</v>
      </c>
      <c r="I21" s="43">
        <v>289</v>
      </c>
      <c r="J21" s="43">
        <v>28303</v>
      </c>
      <c r="K21" s="38"/>
    </row>
    <row r="22" spans="1:11" ht="16.149999999999999" customHeight="1" x14ac:dyDescent="0.25">
      <c r="A22" s="37" t="s">
        <v>153</v>
      </c>
      <c r="B22" s="42" t="s">
        <v>154</v>
      </c>
      <c r="C22" s="37" t="s">
        <v>155</v>
      </c>
      <c r="D22" s="37" t="s">
        <v>170</v>
      </c>
      <c r="E22" s="37" t="s">
        <v>171</v>
      </c>
      <c r="F22" s="37" t="s">
        <v>189</v>
      </c>
      <c r="G22" s="42" t="s">
        <v>190</v>
      </c>
      <c r="H22" s="43">
        <v>29228</v>
      </c>
      <c r="I22" s="43">
        <v>162</v>
      </c>
      <c r="J22" s="43">
        <v>29390</v>
      </c>
      <c r="K22" s="38"/>
    </row>
    <row r="23" spans="1:11" ht="16.149999999999999" customHeight="1" x14ac:dyDescent="0.25">
      <c r="A23" s="37" t="s">
        <v>153</v>
      </c>
      <c r="B23" s="42" t="s">
        <v>154</v>
      </c>
      <c r="C23" s="37" t="s">
        <v>155</v>
      </c>
      <c r="D23" s="37" t="s">
        <v>160</v>
      </c>
      <c r="E23" s="37" t="s">
        <v>153</v>
      </c>
      <c r="F23" s="37" t="s">
        <v>191</v>
      </c>
      <c r="G23" s="42" t="s">
        <v>192</v>
      </c>
      <c r="H23" s="43">
        <v>29765</v>
      </c>
      <c r="I23" s="43">
        <v>264</v>
      </c>
      <c r="J23" s="43">
        <v>30029</v>
      </c>
      <c r="K23" s="38"/>
    </row>
    <row r="24" spans="1:11" ht="16.149999999999999" customHeight="1" x14ac:dyDescent="0.25">
      <c r="A24" s="37" t="s">
        <v>153</v>
      </c>
      <c r="B24" s="42" t="s">
        <v>154</v>
      </c>
      <c r="C24" s="37" t="s">
        <v>155</v>
      </c>
      <c r="D24" s="37" t="s">
        <v>160</v>
      </c>
      <c r="E24" s="37" t="s">
        <v>153</v>
      </c>
      <c r="F24" s="37" t="s">
        <v>193</v>
      </c>
      <c r="G24" s="42" t="s">
        <v>194</v>
      </c>
      <c r="H24" s="43">
        <v>29932</v>
      </c>
      <c r="I24" s="43">
        <v>261</v>
      </c>
      <c r="J24" s="43">
        <v>30193</v>
      </c>
      <c r="K24" s="38"/>
    </row>
    <row r="25" spans="1:11" ht="16.149999999999999" customHeight="1" x14ac:dyDescent="0.25">
      <c r="A25" s="37" t="s">
        <v>153</v>
      </c>
      <c r="B25" s="42" t="s">
        <v>154</v>
      </c>
      <c r="C25" s="37" t="s">
        <v>155</v>
      </c>
      <c r="D25" s="37" t="s">
        <v>160</v>
      </c>
      <c r="E25" s="37" t="s">
        <v>157</v>
      </c>
      <c r="F25" s="37" t="s">
        <v>195</v>
      </c>
      <c r="G25" s="42" t="s">
        <v>196</v>
      </c>
      <c r="H25" s="43">
        <v>29727</v>
      </c>
      <c r="I25" s="43">
        <v>525</v>
      </c>
      <c r="J25" s="43">
        <v>30252</v>
      </c>
      <c r="K25" s="38"/>
    </row>
    <row r="26" spans="1:11" ht="16.149999999999999" customHeight="1" x14ac:dyDescent="0.25">
      <c r="A26" s="37" t="s">
        <v>153</v>
      </c>
      <c r="B26" s="42" t="s">
        <v>154</v>
      </c>
      <c r="C26" s="37" t="s">
        <v>155</v>
      </c>
      <c r="D26" s="37" t="s">
        <v>170</v>
      </c>
      <c r="E26" s="37" t="s">
        <v>197</v>
      </c>
      <c r="F26" s="37" t="s">
        <v>198</v>
      </c>
      <c r="G26" s="42" t="s">
        <v>199</v>
      </c>
      <c r="H26" s="43">
        <v>30292</v>
      </c>
      <c r="I26" s="43">
        <v>178</v>
      </c>
      <c r="J26" s="43">
        <v>30470</v>
      </c>
      <c r="K26" s="38"/>
    </row>
    <row r="27" spans="1:11" ht="16.149999999999999" customHeight="1" x14ac:dyDescent="0.25">
      <c r="A27" s="37" t="s">
        <v>153</v>
      </c>
      <c r="B27" s="42" t="s">
        <v>154</v>
      </c>
      <c r="C27" s="37" t="s">
        <v>155</v>
      </c>
      <c r="D27" s="37" t="s">
        <v>170</v>
      </c>
      <c r="E27" s="37" t="s">
        <v>171</v>
      </c>
      <c r="F27" s="37" t="s">
        <v>200</v>
      </c>
      <c r="G27" s="42" t="s">
        <v>201</v>
      </c>
      <c r="H27" s="43">
        <v>34898</v>
      </c>
      <c r="I27" s="43">
        <v>396</v>
      </c>
      <c r="J27" s="43">
        <v>35294</v>
      </c>
      <c r="K27" s="38"/>
    </row>
    <row r="28" spans="1:11" ht="16.149999999999999" customHeight="1" x14ac:dyDescent="0.25">
      <c r="A28" s="37" t="s">
        <v>153</v>
      </c>
      <c r="B28" s="42" t="s">
        <v>154</v>
      </c>
      <c r="C28" s="37" t="s">
        <v>155</v>
      </c>
      <c r="D28" s="37" t="s">
        <v>170</v>
      </c>
      <c r="E28" s="37" t="s">
        <v>180</v>
      </c>
      <c r="F28" s="37" t="s">
        <v>202</v>
      </c>
      <c r="G28" s="42" t="s">
        <v>203</v>
      </c>
      <c r="H28" s="43">
        <v>36777</v>
      </c>
      <c r="I28" s="43">
        <v>291</v>
      </c>
      <c r="J28" s="43">
        <v>37068</v>
      </c>
      <c r="K28" s="38"/>
    </row>
    <row r="29" spans="1:11" ht="16.149999999999999" customHeight="1" x14ac:dyDescent="0.25">
      <c r="A29" s="37" t="s">
        <v>153</v>
      </c>
      <c r="B29" s="42" t="s">
        <v>154</v>
      </c>
      <c r="C29" s="37" t="s">
        <v>155</v>
      </c>
      <c r="D29" s="37" t="s">
        <v>170</v>
      </c>
      <c r="E29" s="37" t="s">
        <v>174</v>
      </c>
      <c r="F29" s="37" t="s">
        <v>204</v>
      </c>
      <c r="G29" s="42" t="s">
        <v>205</v>
      </c>
      <c r="H29" s="43">
        <v>43699</v>
      </c>
      <c r="I29" s="43">
        <v>175</v>
      </c>
      <c r="J29" s="43">
        <v>43874</v>
      </c>
      <c r="K29" s="38"/>
    </row>
    <row r="30" spans="1:11" ht="16.149999999999999" customHeight="1" x14ac:dyDescent="0.25">
      <c r="A30" s="37" t="s">
        <v>153</v>
      </c>
      <c r="B30" s="42" t="s">
        <v>154</v>
      </c>
      <c r="C30" s="37" t="s">
        <v>155</v>
      </c>
      <c r="D30" s="37" t="s">
        <v>160</v>
      </c>
      <c r="E30" s="37" t="s">
        <v>206</v>
      </c>
      <c r="F30" s="37" t="s">
        <v>207</v>
      </c>
      <c r="G30" s="42" t="s">
        <v>208</v>
      </c>
      <c r="H30" s="43">
        <v>43672</v>
      </c>
      <c r="I30" s="43">
        <v>249</v>
      </c>
      <c r="J30" s="43">
        <v>43921</v>
      </c>
      <c r="K30" s="38"/>
    </row>
    <row r="31" spans="1:11" ht="16.149999999999999" customHeight="1" x14ac:dyDescent="0.25">
      <c r="A31" s="37" t="s">
        <v>153</v>
      </c>
      <c r="B31" s="42" t="s">
        <v>154</v>
      </c>
      <c r="C31" s="37" t="s">
        <v>155</v>
      </c>
      <c r="D31" s="37" t="s">
        <v>156</v>
      </c>
      <c r="E31" s="37" t="s">
        <v>167</v>
      </c>
      <c r="F31" s="37" t="s">
        <v>209</v>
      </c>
      <c r="G31" s="42" t="s">
        <v>210</v>
      </c>
      <c r="H31" s="43">
        <v>46342</v>
      </c>
      <c r="I31" s="43">
        <v>673</v>
      </c>
      <c r="J31" s="43">
        <v>47015</v>
      </c>
      <c r="K31" s="38"/>
    </row>
    <row r="32" spans="1:11" ht="16.149999999999999" customHeight="1" x14ac:dyDescent="0.25">
      <c r="A32" s="37" t="s">
        <v>153</v>
      </c>
      <c r="B32" s="42" t="s">
        <v>154</v>
      </c>
      <c r="C32" s="37" t="s">
        <v>155</v>
      </c>
      <c r="D32" s="37" t="s">
        <v>170</v>
      </c>
      <c r="E32" s="37" t="s">
        <v>197</v>
      </c>
      <c r="F32" s="37" t="s">
        <v>211</v>
      </c>
      <c r="G32" s="42" t="s">
        <v>212</v>
      </c>
      <c r="H32" s="43">
        <v>47657</v>
      </c>
      <c r="I32" s="43">
        <v>265</v>
      </c>
      <c r="J32" s="43">
        <v>47922</v>
      </c>
      <c r="K32" s="38"/>
    </row>
    <row r="33" spans="1:11" ht="16.149999999999999" customHeight="1" x14ac:dyDescent="0.25">
      <c r="A33" s="37" t="s">
        <v>153</v>
      </c>
      <c r="B33" s="42" t="s">
        <v>154</v>
      </c>
      <c r="C33" s="37" t="s">
        <v>155</v>
      </c>
      <c r="D33" s="37" t="s">
        <v>160</v>
      </c>
      <c r="E33" s="37" t="s">
        <v>213</v>
      </c>
      <c r="F33" s="37" t="s">
        <v>214</v>
      </c>
      <c r="G33" s="42" t="s">
        <v>215</v>
      </c>
      <c r="H33" s="43">
        <v>49104</v>
      </c>
      <c r="I33" s="43">
        <v>527</v>
      </c>
      <c r="J33" s="43">
        <v>49631</v>
      </c>
      <c r="K33" s="38"/>
    </row>
    <row r="34" spans="1:11" ht="16.149999999999999" customHeight="1" x14ac:dyDescent="0.25">
      <c r="A34" s="37" t="s">
        <v>153</v>
      </c>
      <c r="B34" s="42" t="s">
        <v>154</v>
      </c>
      <c r="C34" s="37" t="s">
        <v>155</v>
      </c>
      <c r="D34" s="37" t="s">
        <v>160</v>
      </c>
      <c r="E34" s="37" t="s">
        <v>183</v>
      </c>
      <c r="F34" s="37" t="s">
        <v>216</v>
      </c>
      <c r="G34" s="42" t="s">
        <v>217</v>
      </c>
      <c r="H34" s="43">
        <v>49410</v>
      </c>
      <c r="I34" s="43">
        <v>237</v>
      </c>
      <c r="J34" s="43">
        <v>49647</v>
      </c>
      <c r="K34" s="38"/>
    </row>
    <row r="35" spans="1:11" ht="16.149999999999999" customHeight="1" x14ac:dyDescent="0.25">
      <c r="A35" s="37" t="s">
        <v>153</v>
      </c>
      <c r="B35" s="42" t="s">
        <v>154</v>
      </c>
      <c r="C35" s="37" t="s">
        <v>155</v>
      </c>
      <c r="D35" s="37" t="s">
        <v>170</v>
      </c>
      <c r="E35" s="37" t="s">
        <v>186</v>
      </c>
      <c r="F35" s="37" t="s">
        <v>218</v>
      </c>
      <c r="G35" s="42" t="s">
        <v>219</v>
      </c>
      <c r="H35" s="43">
        <v>54491</v>
      </c>
      <c r="I35" s="43">
        <v>528</v>
      </c>
      <c r="J35" s="43">
        <v>55019</v>
      </c>
      <c r="K35" s="38"/>
    </row>
    <row r="36" spans="1:11" ht="16.149999999999999" customHeight="1" x14ac:dyDescent="0.25">
      <c r="A36" s="37" t="s">
        <v>153</v>
      </c>
      <c r="B36" s="42" t="s">
        <v>154</v>
      </c>
      <c r="C36" s="37" t="s">
        <v>155</v>
      </c>
      <c r="D36" s="37" t="s">
        <v>160</v>
      </c>
      <c r="E36" s="37" t="s">
        <v>220</v>
      </c>
      <c r="F36" s="37" t="s">
        <v>221</v>
      </c>
      <c r="G36" s="42" t="s">
        <v>222</v>
      </c>
      <c r="H36" s="43">
        <v>59267</v>
      </c>
      <c r="I36" s="43">
        <v>992</v>
      </c>
      <c r="J36" s="43">
        <v>60259</v>
      </c>
      <c r="K36" s="38"/>
    </row>
    <row r="37" spans="1:11" ht="16.149999999999999" customHeight="1" x14ac:dyDescent="0.25">
      <c r="A37" s="37" t="s">
        <v>153</v>
      </c>
      <c r="B37" s="42" t="s">
        <v>154</v>
      </c>
      <c r="C37" s="37" t="s">
        <v>155</v>
      </c>
      <c r="D37" s="37" t="s">
        <v>170</v>
      </c>
      <c r="E37" s="37" t="s">
        <v>223</v>
      </c>
      <c r="F37" s="37" t="s">
        <v>224</v>
      </c>
      <c r="G37" s="42" t="s">
        <v>225</v>
      </c>
      <c r="H37" s="43">
        <v>63232</v>
      </c>
      <c r="I37" s="43">
        <v>759</v>
      </c>
      <c r="J37" s="43">
        <v>63991</v>
      </c>
      <c r="K37" s="38"/>
    </row>
    <row r="38" spans="1:11" ht="16.149999999999999" customHeight="1" x14ac:dyDescent="0.25">
      <c r="A38" s="37" t="s">
        <v>153</v>
      </c>
      <c r="B38" s="42" t="s">
        <v>154</v>
      </c>
      <c r="C38" s="37" t="s">
        <v>155</v>
      </c>
      <c r="D38" s="37" t="s">
        <v>160</v>
      </c>
      <c r="E38" s="37" t="s">
        <v>226</v>
      </c>
      <c r="F38" s="37" t="s">
        <v>227</v>
      </c>
      <c r="G38" s="42" t="s">
        <v>228</v>
      </c>
      <c r="H38" s="43">
        <v>64849</v>
      </c>
      <c r="I38" s="43">
        <v>246</v>
      </c>
      <c r="J38" s="43">
        <v>65095</v>
      </c>
      <c r="K38" s="38"/>
    </row>
    <row r="39" spans="1:11" ht="16.149999999999999" customHeight="1" x14ac:dyDescent="0.25">
      <c r="A39" s="37" t="s">
        <v>153</v>
      </c>
      <c r="B39" s="42" t="s">
        <v>154</v>
      </c>
      <c r="C39" s="37" t="s">
        <v>155</v>
      </c>
      <c r="D39" s="37" t="s">
        <v>160</v>
      </c>
      <c r="E39" s="37" t="s">
        <v>229</v>
      </c>
      <c r="F39" s="37" t="s">
        <v>230</v>
      </c>
      <c r="G39" s="42" t="s">
        <v>231</v>
      </c>
      <c r="H39" s="43">
        <v>68009</v>
      </c>
      <c r="I39" s="43">
        <v>526</v>
      </c>
      <c r="J39" s="43">
        <v>68535</v>
      </c>
      <c r="K39" s="38"/>
    </row>
    <row r="40" spans="1:11" ht="16.149999999999999" customHeight="1" x14ac:dyDescent="0.25">
      <c r="A40" s="37" t="s">
        <v>153</v>
      </c>
      <c r="B40" s="42" t="s">
        <v>154</v>
      </c>
      <c r="C40" s="37" t="s">
        <v>155</v>
      </c>
      <c r="D40" s="37" t="s">
        <v>156</v>
      </c>
      <c r="E40" s="37" t="s">
        <v>232</v>
      </c>
      <c r="F40" s="37" t="s">
        <v>233</v>
      </c>
      <c r="G40" s="42" t="s">
        <v>234</v>
      </c>
      <c r="H40" s="43">
        <v>68580</v>
      </c>
      <c r="I40" s="43">
        <v>702</v>
      </c>
      <c r="J40" s="43">
        <v>69282</v>
      </c>
      <c r="K40" s="38"/>
    </row>
    <row r="41" spans="1:11" ht="16.149999999999999" customHeight="1" x14ac:dyDescent="0.25">
      <c r="A41" s="37" t="s">
        <v>153</v>
      </c>
      <c r="B41" s="42" t="s">
        <v>154</v>
      </c>
      <c r="C41" s="37" t="s">
        <v>155</v>
      </c>
      <c r="D41" s="37" t="s">
        <v>160</v>
      </c>
      <c r="E41" s="37" t="s">
        <v>235</v>
      </c>
      <c r="F41" s="37" t="s">
        <v>236</v>
      </c>
      <c r="G41" s="42" t="s">
        <v>237</v>
      </c>
      <c r="H41" s="43">
        <v>78186</v>
      </c>
      <c r="I41" s="43">
        <v>1394</v>
      </c>
      <c r="J41" s="43">
        <v>79580</v>
      </c>
      <c r="K41" s="38"/>
    </row>
    <row r="42" spans="1:11" ht="16.149999999999999" customHeight="1" x14ac:dyDescent="0.25">
      <c r="A42" s="37" t="s">
        <v>153</v>
      </c>
      <c r="B42" s="42" t="s">
        <v>154</v>
      </c>
      <c r="C42" s="37" t="s">
        <v>155</v>
      </c>
      <c r="D42" s="37" t="s">
        <v>160</v>
      </c>
      <c r="E42" s="37" t="s">
        <v>238</v>
      </c>
      <c r="F42" s="37" t="s">
        <v>239</v>
      </c>
      <c r="G42" s="42" t="s">
        <v>240</v>
      </c>
      <c r="H42" s="43">
        <v>81516</v>
      </c>
      <c r="I42" s="43">
        <v>629</v>
      </c>
      <c r="J42" s="43">
        <v>82145</v>
      </c>
      <c r="K42" s="38"/>
    </row>
    <row r="43" spans="1:11" ht="16.149999999999999" customHeight="1" x14ac:dyDescent="0.25">
      <c r="A43" s="37" t="s">
        <v>153</v>
      </c>
      <c r="B43" s="42" t="s">
        <v>154</v>
      </c>
      <c r="C43" s="37" t="s">
        <v>155</v>
      </c>
      <c r="D43" s="37" t="s">
        <v>160</v>
      </c>
      <c r="E43" s="37" t="s">
        <v>241</v>
      </c>
      <c r="F43" s="37" t="s">
        <v>242</v>
      </c>
      <c r="G43" s="42" t="s">
        <v>243</v>
      </c>
      <c r="H43" s="43">
        <v>88870</v>
      </c>
      <c r="I43" s="43">
        <v>551</v>
      </c>
      <c r="J43" s="43">
        <v>89421</v>
      </c>
      <c r="K43" s="38"/>
    </row>
    <row r="44" spans="1:11" ht="16.149999999999999" customHeight="1" x14ac:dyDescent="0.25">
      <c r="A44" s="37" t="s">
        <v>153</v>
      </c>
      <c r="B44" s="42" t="s">
        <v>154</v>
      </c>
      <c r="C44" s="37" t="s">
        <v>155</v>
      </c>
      <c r="D44" s="37" t="s">
        <v>160</v>
      </c>
      <c r="E44" s="37" t="s">
        <v>244</v>
      </c>
      <c r="F44" s="37" t="s">
        <v>245</v>
      </c>
      <c r="G44" s="42" t="s">
        <v>246</v>
      </c>
      <c r="H44" s="43">
        <v>89662</v>
      </c>
      <c r="I44" s="43">
        <v>697</v>
      </c>
      <c r="J44" s="43">
        <v>90359</v>
      </c>
      <c r="K44" s="38"/>
    </row>
    <row r="45" spans="1:11" ht="16.149999999999999" customHeight="1" x14ac:dyDescent="0.25">
      <c r="A45" s="37" t="s">
        <v>153</v>
      </c>
      <c r="B45" s="42" t="s">
        <v>154</v>
      </c>
      <c r="C45" s="37" t="s">
        <v>155</v>
      </c>
      <c r="D45" s="37" t="s">
        <v>160</v>
      </c>
      <c r="E45" s="37" t="s">
        <v>247</v>
      </c>
      <c r="F45" s="37" t="s">
        <v>248</v>
      </c>
      <c r="G45" s="42" t="s">
        <v>249</v>
      </c>
      <c r="H45" s="43">
        <v>97351</v>
      </c>
      <c r="I45" s="43">
        <v>644</v>
      </c>
      <c r="J45" s="43">
        <v>97995</v>
      </c>
      <c r="K45" s="38"/>
    </row>
    <row r="46" spans="1:11" ht="16.149999999999999" customHeight="1" x14ac:dyDescent="0.25">
      <c r="A46" s="37" t="s">
        <v>153</v>
      </c>
      <c r="B46" s="42" t="s">
        <v>154</v>
      </c>
      <c r="C46" s="37" t="s">
        <v>155</v>
      </c>
      <c r="D46" s="37" t="s">
        <v>156</v>
      </c>
      <c r="E46" s="37" t="s">
        <v>250</v>
      </c>
      <c r="F46" s="37" t="s">
        <v>251</v>
      </c>
      <c r="G46" s="42" t="s">
        <v>252</v>
      </c>
      <c r="H46" s="43">
        <v>119808</v>
      </c>
      <c r="I46" s="43">
        <v>1146</v>
      </c>
      <c r="J46" s="43">
        <v>120954</v>
      </c>
      <c r="K46" s="38"/>
    </row>
    <row r="47" spans="1:11" ht="409.6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</sheetData>
  <autoFilter ref="A10:J46" xr:uid="{784FA8B8-2BE9-488A-BA6C-0364824AFAA9}">
    <sortState xmlns:xlrd2="http://schemas.microsoft.com/office/spreadsheetml/2017/richdata2" ref="A11:J46">
      <sortCondition ref="J10:J46"/>
    </sortState>
  </autoFilter>
  <mergeCells count="7">
    <mergeCell ref="A7:K7"/>
    <mergeCell ref="A1:K1"/>
    <mergeCell ref="A2:K2"/>
    <mergeCell ref="A3:K3"/>
    <mergeCell ref="A4:K4"/>
    <mergeCell ref="A5:K5"/>
    <mergeCell ref="B6:K6"/>
  </mergeCells>
  <pageMargins left="0" right="0" top="0" bottom="0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E14587D3C4E4CB04A1D192E140070" ma:contentTypeVersion="21" ma:contentTypeDescription="Crée un document." ma:contentTypeScope="" ma:versionID="3bde1744db8b403eb5554c4fb01892e0">
  <xsd:schema xmlns:xsd="http://www.w3.org/2001/XMLSchema" xmlns:xs="http://www.w3.org/2001/XMLSchema" xmlns:p="http://schemas.microsoft.com/office/2006/metadata/properties" xmlns:ns2="e5104893-abeb-44a8-a817-bf8b894ea109" xmlns:ns3="01558d7c-5dd0-40b8-97f0-1123eb985b3a" xmlns:ns4="http://schemas.microsoft.com/sharepoint/v3/fields" targetNamespace="http://schemas.microsoft.com/office/2006/metadata/properties" ma:root="true" ma:fieldsID="794d8aea32ab3317a05fe54a4c5ee577" ns2:_="" ns3:_="" ns4:_="">
    <xsd:import namespace="e5104893-abeb-44a8-a817-bf8b894ea109"/>
    <xsd:import namespace="01558d7c-5dd0-40b8-97f0-1123eb985b3a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4:_DCDateCreated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04893-abeb-44a8-a817-bf8b894ea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9cad443e-2b5c-4638-8aba-d032c1356d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58d7c-5dd0-40b8-97f0-1123eb985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f518be8-2d66-4b74-aedc-4181507b0071}" ma:internalName="TaxCatchAll" ma:showField="CatchAllData" ma:web="01558d7c-5dd0-40b8-97f0-1123eb985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21" nillable="true" ma:displayName="Date de création" ma:default="[today]" ma:description="Date à laquelle la ressource a été créée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+ F G G W w j Z 6 V W m A A A A 9 g A A A B I A H A B D b 2 5 m a W c v U G F j a 2 F n Z S 5 4 b W w g o h g A K K A U A A A A A A A A A A A A A A A A A A A A A A A A A A A A h Y + x C s I w G I R f p W R v k t Y K U v 6 m g + B k Q R T E N a S x D b a p J K n p u z n 4 S L 6 C F a 2 6 O d 7 d d 3 B 3 v 9 4 g H 9 o m u E h j V a c z F G G K A q l F V y p d Z a h 3 x 3 C B c g Y b L k 6 8 k s E I a 5 s O V m W o d u 6 c E u K 9 x 3 6 G O 1 O R m N K I H I r 1 T t S y 5 a H S 1 n E t J P q 0 y v 8 t x G D / G s N i H C U U J 3 S O K Z D J h E L p L x C P e 5 / p j w n L v n G 9 k e x o w t U W y C S B v D + w B 1 B L A w Q U A A I A C A D 4 U Y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+ F G G W y i K R 7 g O A A A A E Q A A A B M A H A B G b 3 J t d W x h c y 9 T Z W N 0 a W 9 u M S 5 t I K I Y A C i g F A A A A A A A A A A A A A A A A A A A A A A A A A A A A C t O T S 7 J z M 9 T C I b Q h t Y A U E s B A i 0 A F A A C A A g A + F G G W w j Z 6 V W m A A A A 9 g A A A B I A A A A A A A A A A A A A A A A A A A A A A E N v b m Z p Z y 9 Q Y W N r Y W d l L n h t b F B L A Q I t A B Q A A g A I A P h R h l s P y u m r p A A A A O k A A A A T A A A A A A A A A A A A A A A A A P I A A A B b Q 2 9 u d G V u d F 9 U e X B l c 1 0 u e G 1 s U E s B A i 0 A F A A C A A g A + F G G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2 o Z b H Y 3 8 9 G s w c G o 3 R b B I U A A A A A A g A A A A A A A 2 Y A A M A A A A A Q A A A A D A u p q 4 A F w / M k 3 g f j 1 c T j / g A A A A A E g A A A o A A A A B A A A A A h L a 1 x u L 1 4 9 G b e a 3 y 0 N R K O U A A A A E r p r O g x d s 8 O R T q + n 4 i q y Z 0 n 7 6 i s A 4 a G 1 a t P E r v 2 j H 9 n f T l R R w d H 1 t n T P n E O F N X V K X 8 / 5 O 0 B C u Y F M 0 U 6 + 5 u J t 9 H B v w l D d 9 3 Q L a j V C i f p g Y U + F A A A A B M L 4 Z o a j X M b E P X E b n / l Y r z H M m b h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104893-abeb-44a8-a817-bf8b894ea109">
      <Terms xmlns="http://schemas.microsoft.com/office/infopath/2007/PartnerControls"/>
    </lcf76f155ced4ddcb4097134ff3c332f>
    <TaxCatchAll xmlns="01558d7c-5dd0-40b8-97f0-1123eb985b3a" xsi:nil="true"/>
    <_DCDateCreated xmlns="http://schemas.microsoft.com/sharepoint/v3/fields">2025-12-09T15:27:30+00:00</_DCDateCreate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22BC4-4E54-4A2F-B1A7-3BF2A5817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104893-abeb-44a8-a817-bf8b894ea109"/>
    <ds:schemaRef ds:uri="01558d7c-5dd0-40b8-97f0-1123eb985b3a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08371F-DEAF-4D83-8E38-72A5B33CFEC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816E4D-7944-4331-B5DF-89CB16BBEABC}">
  <ds:schemaRefs>
    <ds:schemaRef ds:uri="e5104893-abeb-44a8-a817-bf8b894ea10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558d7c-5dd0-40b8-97f0-1123eb985b3a"/>
    <ds:schemaRef ds:uri="http://purl.org/dc/terms/"/>
    <ds:schemaRef ds:uri="http://schemas.openxmlformats.org/package/2006/metadata/core-properties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3B80412-7E55-4F7E-BE1F-C6A6A00EEA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LISTES</vt:lpstr>
      <vt:lpstr>Structure</vt:lpstr>
      <vt:lpstr>Mobilité actuelle</vt:lpstr>
      <vt:lpstr>Besoins</vt:lpstr>
      <vt:lpstr>Plan d'action</vt:lpstr>
      <vt:lpstr>Synthèse finale auto</vt:lpstr>
      <vt:lpstr>Annexes &gt;</vt:lpstr>
      <vt:lpstr>Communes rurales 92</vt:lpstr>
      <vt:lpstr>'Communes rurales 92'!JR_PAGE_ANCHOR_0_3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GARANCHER Christelle - PCOM/SNET</cp:lastModifiedBy>
  <cp:revision/>
  <cp:lastPrinted>2025-12-18T10:58:07Z</cp:lastPrinted>
  <dcterms:created xsi:type="dcterms:W3CDTF">2025-12-06T08:04:40Z</dcterms:created>
  <dcterms:modified xsi:type="dcterms:W3CDTF">2025-12-22T14:14:32Z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0x01010025AE14587D3C4E4CB04A1D192E140070</vt:lpwstr>
  </property>
  <property fmtid="{D5CDD505-2E9C-101B-9397-08002B2CF9AE}" pid="3" name="MediaServiceImageTags">
    <vt:lpwstr/>
  </property>
</Properties>
</file>